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Subscriptions" sheetId="3" state="visible" r:id="rId3"/>
    <sheet xmlns:r="http://schemas.openxmlformats.org/officeDocument/2006/relationships" name="Renewals" sheetId="4" state="visible" r:id="rId4"/>
    <sheet xmlns:r="http://schemas.openxmlformats.org/officeDocument/2006/relationships" name="Cash Calendar" sheetId="5" state="visible" r:id="rId5"/>
  </sheets>
  <definedNames>
    <definedName name="AsOf">Settings!$B$5</definedName>
    <definedName name="ActDays">Settings!$B$6</definedName>
    <definedName name="ReviewDays">Settings!$B$7</definedName>
    <definedName name="Categories">Settings!$A$11:$A$20</definedName>
    <definedName name="_xlnm.Print_Area" localSheetId="0">'Start Here'!$A$1:$B$17</definedName>
    <definedName name="_xlnm.Print_Area" localSheetId="1">'Settings'!$A$1:$B$20</definedName>
    <definedName name="_xlnm._FilterDatabase" localSheetId="2" hidden="1">'Subscriptions'!$A$4:$Z$64</definedName>
    <definedName name="_xlnm.Print_Titles" localSheetId="2">'Subscriptions'!$4:$4</definedName>
    <definedName name="_xlnm.Print_Area" localSheetId="2">'Subscriptions'!$A$1:$Z$64</definedName>
    <definedName name="_xlnm.Print_Area" localSheetId="3">'Renewals'!$A$1:$G$49</definedName>
    <definedName name="_xlnm.Print_Titles" localSheetId="4">'Cash Calendar'!$4:$4</definedName>
    <definedName name="_xlnm.Print_Area" localSheetId="4">'Cash Calendar'!$A$1:$O$67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mmm d, yyyy"/>
    <numFmt numFmtId="165" formatCode="yyyy-mm-dd"/>
    <numFmt numFmtId="166" formatCode="0.0%"/>
    <numFmt numFmtId="167" formatCode="0.00000"/>
    <numFmt numFmtId="168" formatCode="mmm yyyy"/>
    <numFmt numFmtId="169" formatCode="#,##0.00;-#,##0.00;&quot;&quot;"/>
  </numFmts>
  <fonts count="6">
    <font>
      <name val="Calibri"/>
      <family val="2"/>
      <color theme="1"/>
      <sz val="11"/>
      <scheme val="minor"/>
    </font>
    <font>
      <name val="Arial"/>
      <b val="1"/>
      <color rgb="001F4E5F"/>
      <sz val="16"/>
    </font>
    <font>
      <name val="Arial"/>
      <i val="1"/>
      <color rgb="005A6B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F3F6F7"/>
      </patternFill>
    </fill>
    <fill>
      <patternFill patternType="solid">
        <fgColor rgb="001F4E5F"/>
      </patternFill>
    </fill>
  </fills>
  <borders count="2">
    <border>
      <left/>
      <right/>
      <top/>
      <bottom/>
      <diagonal/>
    </border>
    <border>
      <left style="thin">
        <color rgb="00C9D3D6"/>
      </left>
      <right style="thin">
        <color rgb="00C9D3D6"/>
      </right>
      <top style="thin">
        <color rgb="00C9D3D6"/>
      </top>
      <bottom style="thin">
        <color rgb="00C9D3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3" fillId="0" borderId="1" pivotButton="0" quotePrefix="0" xfId="0"/>
    <xf numFmtId="164" fontId="4" fillId="2" borderId="1" applyProtection="1" pivotButton="0" quotePrefix="0" xfId="0">
      <protection locked="0" hidden="0"/>
    </xf>
    <xf numFmtId="164" fontId="4" fillId="3" borderId="1" pivotButton="0" quotePrefix="0" xfId="0"/>
    <xf numFmtId="1" fontId="4" fillId="2" borderId="1" applyProtection="1" pivotButton="0" quotePrefix="0" xfId="0">
      <protection locked="0" hidden="0"/>
    </xf>
    <xf numFmtId="0" fontId="4" fillId="2" borderId="1" applyProtection="1" pivotButton="0" quotePrefix="0" xfId="0">
      <protection locked="0" hidden="0"/>
    </xf>
    <xf numFmtId="0" fontId="5" fillId="4" borderId="1" applyAlignment="1" pivotButton="0" quotePrefix="0" xfId="0">
      <alignment horizontal="center" vertical="center" wrapText="1"/>
    </xf>
    <xf numFmtId="4" fontId="4" fillId="2" borderId="1" applyProtection="1" pivotButton="0" quotePrefix="0" xfId="0">
      <protection locked="0" hidden="0"/>
    </xf>
    <xf numFmtId="166" fontId="4" fillId="2" borderId="1" applyProtection="1" pivotButton="0" quotePrefix="0" xfId="0">
      <protection locked="0" hidden="0"/>
    </xf>
    <xf numFmtId="4" fontId="4" fillId="3" borderId="1" pivotButton="0" quotePrefix="0" xfId="0"/>
    <xf numFmtId="1" fontId="4" fillId="3" borderId="1" pivotButton="0" quotePrefix="0" xfId="0"/>
    <xf numFmtId="0" fontId="4" fillId="3" borderId="1" pivotButton="0" quotePrefix="0" xfId="0"/>
    <xf numFmtId="167" fontId="4" fillId="3" borderId="1" pivotButton="0" quotePrefix="0" xfId="0"/>
    <xf numFmtId="0" fontId="4" fillId="3" borderId="1" applyAlignment="1" pivotButton="0" quotePrefix="0" xfId="0">
      <alignment vertical="top" wrapText="1"/>
    </xf>
    <xf numFmtId="164" fontId="3" fillId="3" borderId="1" pivotButton="0" quotePrefix="0" xfId="0"/>
    <xf numFmtId="1" fontId="3" fillId="3" borderId="1" pivotButton="0" quotePrefix="0" xfId="0"/>
    <xf numFmtId="4" fontId="3" fillId="3" borderId="1" pivotButton="0" quotePrefix="0" xfId="0"/>
    <xf numFmtId="1" fontId="4" fillId="0" borderId="1" applyAlignment="1" pivotButton="0" quotePrefix="0" xfId="0">
      <alignment horizontal="center" vertical="top"/>
    </xf>
    <xf numFmtId="168" fontId="5" fillId="4" borderId="1" applyAlignment="1" pivotButton="0" quotePrefix="0" xfId="0">
      <alignment horizontal="center" vertical="center" wrapText="1"/>
    </xf>
    <xf numFmtId="169" fontId="4" fillId="3" borderId="1" pivotButton="0" quotePrefix="0" xfId="0"/>
    <xf numFmtId="168" fontId="3" fillId="3" borderId="1" pivotButton="0" quotePrefix="0" xfId="0"/>
  </cellXfs>
  <cellStyles count="1">
    <cellStyle name="Normal" xfId="0" builtinId="0" hidden="0"/>
  </cellStyles>
  <dxfs count="5">
    <dxf>
      <font>
        <b val="1"/>
        <color rgb="007A1A10"/>
      </font>
      <fill>
        <patternFill patternType="solid">
          <fgColor rgb="00F4B6B0"/>
        </patternFill>
      </fill>
    </dxf>
    <dxf>
      <font>
        <b val="1"/>
        <color rgb="00555555"/>
      </font>
      <fill>
        <patternFill patternType="solid">
          <fgColor rgb="00E8E8E8"/>
        </patternFill>
      </fill>
    </dxf>
    <dxf>
      <font>
        <b val="1"/>
        <color rgb="006B4200"/>
      </font>
      <fill>
        <patternFill patternType="solid">
          <fgColor rgb="00FCE3B8"/>
        </patternFill>
      </fill>
    </dxf>
    <dxf>
      <font>
        <b val="1"/>
        <color rgb="001E5631"/>
      </font>
      <fill>
        <patternFill patternType="solid">
          <fgColor rgb="00D7EFE0"/>
        </patternFill>
      </fill>
    </dxf>
    <dxf>
      <fill>
        <patternFill patternType="solid">
          <fgColor rgb="00FCE3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1" t="inlineStr">
        <is>
          <t>Subscription &amp; Renewal Planner</t>
        </is>
      </c>
    </row>
    <row r="2">
      <c r="A2" s="2" t="inlineStr">
        <is>
          <t>Every recurring bill, its next renewal, the last day to cancel, and the next 12 months of charges.</t>
        </is>
      </c>
    </row>
    <row r="4" ht="30" customHeight="1">
      <c r="A4" s="3" t="inlineStr">
        <is>
          <t>1. Settings</t>
        </is>
      </c>
      <c r="B4" s="4" t="inlineStr">
        <is>
          <t>Leave the as-of date blank to use today, or type a date to see the planner as of that day. Set your warning windows.</t>
        </is>
      </c>
    </row>
    <row r="5" ht="30" customHeight="1">
      <c r="A5" s="3" t="inlineStr">
        <is>
          <t>2. Subscriptions</t>
        </is>
      </c>
      <c r="B5" s="4" t="inlineStr">
        <is>
          <t>One row per recurring bill (60 rows). Yellow cells are yours; grey cells are calculated. Delete the example rows first.</t>
        </is>
      </c>
    </row>
    <row r="6" ht="30" customHeight="1">
      <c r="A6" s="3" t="inlineStr"/>
      <c r="B6" s="4" t="inlineStr">
        <is>
          <t>Bills every (months): 1 = monthly, 3 = quarterly, 12 = yearly, 24 = every two years. First bill date: the date of the first paid bill; for a free trial, the date it converts to paid.</t>
        </is>
      </c>
    </row>
    <row r="7" ht="30" customHeight="1">
      <c r="A7" s="3" t="inlineStr"/>
      <c r="B7" s="4" t="inlineStr">
        <is>
          <t>Notice + unit: how much notice the terms require before renewal (for example 30 Days or 2 Months). Leave blank if you can cancel up to the renewal date.</t>
        </is>
      </c>
    </row>
    <row r="8" ht="30" customHeight="1">
      <c r="A8" s="3" t="inlineStr">
        <is>
          <t>3. Renewals</t>
        </is>
      </c>
      <c r="B8" s="4" t="inlineStr">
        <is>
          <t>Run-rate, unused-seat spend, decisions due in the next 30/60/90 days, the next 15 decision dates in order, and spend by category.</t>
        </is>
      </c>
    </row>
    <row r="9" ht="30" customHeight="1">
      <c r="A9" s="3" t="inlineStr">
        <is>
          <t>4. Cash Calendar</t>
        </is>
      </c>
      <c r="B9" s="4" t="inlineStr">
        <is>
          <t>When each bill lands over the next 12 months, so annual renewals don't surprise you. Price changes apply from the next renewal on.</t>
        </is>
      </c>
    </row>
    <row r="10" ht="30" customHeight="1">
      <c r="A10" s="3" t="inlineStr">
        <is>
          <t>Status</t>
        </is>
      </c>
      <c r="B10" s="4" t="inlineStr">
        <is>
          <t>Active and Trial bill as scheduled. Cancelling = notice already given: no bills from the next renewal date on. Cancelled = ignored in every total.</t>
        </is>
      </c>
    </row>
    <row r="11" ht="30" customHeight="1">
      <c r="A11" s="3" t="inlineStr">
        <is>
          <t>Cancel-by date</t>
        </is>
      </c>
      <c r="B11" s="4" t="inlineStr">
        <is>
          <t>Next renewal minus the notice period. It is calculated only for rows that auto-renew. A month-based notice uses calendar months (EDATE).</t>
        </is>
      </c>
    </row>
    <row r="12" ht="30" customHeight="1">
      <c r="A12" s="3" t="inlineStr">
        <is>
          <t>Flags</t>
        </is>
      </c>
      <c r="B12" s="4" t="inlineStr">
        <is>
          <t>Act now / Review / OK by days left to the cancel-by date. 'Notice window passed' means the next term can no longer be cancelled under the notice you entered.</t>
        </is>
      </c>
    </row>
    <row r="13" ht="30" customHeight="1">
      <c r="A13" s="3" t="inlineStr">
        <is>
          <t>Check the contract</t>
        </is>
      </c>
      <c r="B13" s="4" t="inlineStr">
        <is>
          <t>Notice clauses differ (business days, 'received by', written notice). When unsure, add a few days of margin. This planner doesn't send reminders.</t>
        </is>
      </c>
    </row>
    <row r="14" ht="30" customHeight="1">
      <c r="A14" s="3" t="inlineStr">
        <is>
          <t>Colours</t>
        </is>
      </c>
      <c r="B14" s="4" t="inlineStr">
        <is>
          <t>Yellow = type here. Grey = formula (Subscriptions, Renewals and Cash Calendar are protected without a password; LibreOffice: Tools &gt; Protect Sheet to turn it off).</t>
        </is>
      </c>
    </row>
    <row r="15" ht="30" customHeight="1">
      <c r="A15" s="3" t="inlineStr">
        <is>
          <t>Compatibility</t>
        </is>
      </c>
      <c r="B15" s="4" t="inlineStr">
        <is>
          <t>Tested in LibreOffice Calc. Uses standard spreadsheet functions and no macros; not yet tested in Microsoft Excel, Google Sheets or Apple Numbers.</t>
        </is>
      </c>
    </row>
    <row r="16" ht="30" customHeight="1">
      <c r="A16" s="3" t="inlineStr">
        <is>
          <t>License</t>
        </is>
      </c>
      <c r="B16" s="4" t="inlineStr">
        <is>
          <t>Free for personal or business use; don't resell or re-host. The example rows are fictional.</t>
        </is>
      </c>
    </row>
  </sheetData>
  <printOptions horizontalCentered="1"/>
  <pageMargins left="0.4" right="0.4" top="1" bottom="1" header="0.5" footer="0.5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Settings</t>
        </is>
      </c>
    </row>
    <row r="2">
      <c r="A2" s="2" t="inlineStr">
        <is>
          <t>Yellow cells are yours.</t>
        </is>
      </c>
    </row>
    <row r="4">
      <c r="A4" s="5" t="inlineStr">
        <is>
          <t>As-of date (blank = today)</t>
        </is>
      </c>
      <c r="B4" s="6" t="n"/>
    </row>
    <row r="5">
      <c r="A5" s="5" t="inlineStr">
        <is>
          <t>As-of date used</t>
        </is>
      </c>
      <c r="B5" s="7">
        <f>IF(B4="",TODAY(),B4)</f>
        <v/>
      </c>
    </row>
    <row r="6">
      <c r="A6" s="5" t="inlineStr">
        <is>
          <t>'Act now' when cancel-by is within (days)</t>
        </is>
      </c>
      <c r="B6" s="8" t="n">
        <v>14</v>
      </c>
    </row>
    <row r="7">
      <c r="A7" s="5" t="inlineStr">
        <is>
          <t>'Review' when cancel-by is within (days)</t>
        </is>
      </c>
      <c r="B7" s="8" t="n">
        <v>60</v>
      </c>
    </row>
    <row r="10">
      <c r="A10" s="5" t="inlineStr">
        <is>
          <t>Categories (edit the list; the Subscriptions drop-down and Renewals table use it)</t>
        </is>
      </c>
    </row>
    <row r="11">
      <c r="A11" s="9" t="inlineStr">
        <is>
          <t>Software</t>
        </is>
      </c>
    </row>
    <row r="12">
      <c r="A12" s="9" t="inlineStr">
        <is>
          <t>Marketing</t>
        </is>
      </c>
    </row>
    <row r="13">
      <c r="A13" s="9" t="inlineStr">
        <is>
          <t>Finance &amp; admin</t>
        </is>
      </c>
    </row>
    <row r="14">
      <c r="A14" s="9" t="inlineStr">
        <is>
          <t>Communication</t>
        </is>
      </c>
    </row>
    <row r="15">
      <c r="A15" s="9" t="inlineStr">
        <is>
          <t>Design</t>
        </is>
      </c>
    </row>
    <row r="16">
      <c r="A16" s="9" t="inlineStr">
        <is>
          <t>Hosting &amp; IT</t>
        </is>
      </c>
    </row>
    <row r="17">
      <c r="A17" s="9" t="inlineStr">
        <is>
          <t>Data &amp; analytics</t>
        </is>
      </c>
    </row>
    <row r="18">
      <c r="A18" s="9" t="inlineStr">
        <is>
          <t>Insurance</t>
        </is>
      </c>
    </row>
    <row r="19">
      <c r="A19" s="9" t="inlineStr">
        <is>
          <t>Memberships</t>
        </is>
      </c>
    </row>
    <row r="20">
      <c r="A20" s="9" t="inlineStr">
        <is>
          <t>Other</t>
        </is>
      </c>
    </row>
  </sheetData>
  <dataValidations count="2">
    <dataValidation sqref="B6:B7" showDropDown="0" showInputMessage="0" showErrorMessage="0" allowBlank="1" type="whole" operator="between">
      <formula1>0</formula1>
      <formula2>3650</formula2>
    </dataValidation>
    <dataValidation sqref="B4" showDropDown="0" showInputMessage="0" showErrorMessage="0" allowBlank="1" type="date" operator="greaterThan">
      <formula1>1</formula1>
    </dataValidation>
  </dataValidations>
  <printOptions horizontalCentered="1"/>
  <pageMargins left="0.4" right="0.4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6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1" customWidth="1" min="4" max="4"/>
    <col width="11" customWidth="1" min="5" max="5"/>
    <col width="9" customWidth="1" min="6" max="6"/>
    <col width="11" customWidth="1" min="7" max="7"/>
    <col width="7" customWidth="1" min="8" max="8"/>
    <col width="7" customWidth="1" min="9" max="9"/>
    <col width="13" customWidth="1" min="10" max="10"/>
    <col width="7" customWidth="1" min="11" max="11"/>
    <col width="8" customWidth="1" min="12" max="12"/>
    <col width="8" customWidth="1" min="13" max="13"/>
    <col width="10" customWidth="1" min="14" max="14"/>
    <col width="30" customWidth="1" min="15" max="15"/>
    <col width="11" customWidth="1" min="16" max="16"/>
    <col width="11" customWidth="1" min="17" max="17"/>
    <col hidden="1" width="6" customWidth="1" min="18" max="18"/>
    <col width="13" customWidth="1" min="19" max="19"/>
    <col width="13" customWidth="1" min="20" max="20"/>
    <col width="9" customWidth="1" min="21" max="21"/>
    <col width="19" customWidth="1" min="22" max="22"/>
    <col width="11" customWidth="1" min="23" max="23"/>
    <col width="11" customWidth="1" min="24" max="24"/>
    <col hidden="1" width="10" customWidth="1" min="25" max="25"/>
    <col width="30" customWidth="1" min="26" max="26"/>
  </cols>
  <sheetData>
    <row r="1">
      <c r="A1" s="1" t="inlineStr">
        <is>
          <t>Subscriptions</t>
        </is>
      </c>
    </row>
    <row r="2">
      <c r="A2" s="2" t="inlineStr">
        <is>
          <t>One row per recurring bill. Yellow = input, grey = calculated. Amounts are in your own currency.</t>
        </is>
      </c>
    </row>
    <row r="4" ht="42" customHeight="1">
      <c r="A4" s="10" t="inlineStr">
        <is>
          <t>Subscription / plan</t>
        </is>
      </c>
      <c r="B4" s="10" t="inlineStr">
        <is>
          <t>Vendor</t>
        </is>
      </c>
      <c r="C4" s="10" t="inlineStr">
        <is>
          <t>Category</t>
        </is>
      </c>
      <c r="D4" s="10" t="inlineStr">
        <is>
          <t>Owner</t>
        </is>
      </c>
      <c r="E4" s="10" t="inlineStr">
        <is>
          <t>Status</t>
        </is>
      </c>
      <c r="F4" s="10" t="inlineStr">
        <is>
          <t>Bills every (months)</t>
        </is>
      </c>
      <c r="G4" s="10" t="inlineStr">
        <is>
          <t>Price per bill</t>
        </is>
      </c>
      <c r="H4" s="10" t="inlineStr">
        <is>
          <t>Seats paid</t>
        </is>
      </c>
      <c r="I4" s="10" t="inlineStr">
        <is>
          <t>Seats in use</t>
        </is>
      </c>
      <c r="J4" s="10" t="inlineStr">
        <is>
          <t>First bill date</t>
        </is>
      </c>
      <c r="K4" s="10" t="inlineStr">
        <is>
          <t>Notice</t>
        </is>
      </c>
      <c r="L4" s="10" t="inlineStr">
        <is>
          <t>Notice unit</t>
        </is>
      </c>
      <c r="M4" s="10" t="inlineStr">
        <is>
          <t>Auto-renews?</t>
        </is>
      </c>
      <c r="N4" s="10" t="inlineStr">
        <is>
          <t>Price change at next renewal</t>
        </is>
      </c>
      <c r="O4" s="10" t="inlineStr">
        <is>
          <t>Notes</t>
        </is>
      </c>
      <c r="P4" s="10" t="inlineStr">
        <is>
          <t>Monthly cost</t>
        </is>
      </c>
      <c r="Q4" s="10" t="inlineStr">
        <is>
          <t>Annual cost</t>
        </is>
      </c>
      <c r="R4" s="10" t="inlineStr">
        <is>
          <t>Terms helper</t>
        </is>
      </c>
      <c r="S4" s="10" t="inlineStr">
        <is>
          <t>Next renewal</t>
        </is>
      </c>
      <c r="T4" s="10" t="inlineStr">
        <is>
          <t>Cancel-by date</t>
        </is>
      </c>
      <c r="U4" s="10" t="inlineStr">
        <is>
          <t>Days to cancel-by</t>
        </is>
      </c>
      <c r="V4" s="10" t="inlineStr">
        <is>
          <t>Flag</t>
        </is>
      </c>
      <c r="W4" s="10" t="inlineStr">
        <is>
          <t>Next bill amount</t>
        </is>
      </c>
      <c r="X4" s="10" t="inlineStr">
        <is>
          <t>Unused-seat spend / yr</t>
        </is>
      </c>
      <c r="Y4" s="10" t="inlineStr">
        <is>
          <t>Decision date (sort key)</t>
        </is>
      </c>
      <c r="Z4" s="10" t="inlineStr">
        <is>
          <t>Check</t>
        </is>
      </c>
    </row>
    <row r="5">
      <c r="A5" s="9" t="inlineStr">
        <is>
          <t>Team chat - Business plan (example)</t>
        </is>
      </c>
      <c r="B5" s="9" t="inlineStr">
        <is>
          <t>Example Chat Co</t>
        </is>
      </c>
      <c r="C5" s="9" t="inlineStr">
        <is>
          <t>Communication</t>
        </is>
      </c>
      <c r="D5" s="9" t="inlineStr">
        <is>
          <t>Ops</t>
        </is>
      </c>
      <c r="E5" s="9" t="inlineStr">
        <is>
          <t>Active</t>
        </is>
      </c>
      <c r="F5" s="8" t="n">
        <v>12</v>
      </c>
      <c r="G5" s="11" t="n">
        <v>1440</v>
      </c>
      <c r="H5" s="8" t="n">
        <v>12</v>
      </c>
      <c r="I5" s="8" t="n">
        <v>9</v>
      </c>
      <c r="J5" s="6" t="n">
        <v>45323</v>
      </c>
      <c r="K5" s="8" t="n">
        <v>30</v>
      </c>
      <c r="L5" s="9" t="inlineStr">
        <is>
          <t>Days</t>
        </is>
      </c>
      <c r="M5" s="9" t="inlineStr">
        <is>
          <t>Yes</t>
        </is>
      </c>
      <c r="N5" s="12" t="n">
        <v>0.08</v>
      </c>
      <c r="O5" s="9" t="inlineStr">
        <is>
          <t>Annual prepay; vendor announced a price rise</t>
        </is>
      </c>
      <c r="P5" s="13">
        <f>IF(OR(A5="",E5="Cancelled",F5="",G5="",F5&lt;=0),0,G5/F5)</f>
        <v/>
      </c>
      <c r="Q5" s="13">
        <f>P5*12</f>
        <v/>
      </c>
      <c r="R5" s="14">
        <f>IF(OR(A5="",E5="Cancelled",F5="",G5="",J5="",F5&lt;=0),"",IF(J5&gt;AsOf,0,INT(DATEDIF(J5,AsOf,"m")/F5)+1))</f>
        <v/>
      </c>
      <c r="S5" s="7">
        <f>IF(R5="","",IF(EDATE(J5,F5*R5)&lt;=AsOf,EDATE(J5,F5*(R5+1)),EDATE(J5,F5*R5)))</f>
        <v/>
      </c>
      <c r="T5" s="7">
        <f>IF(OR(S5="",M5&lt;&gt;"Yes",E5="Cancelling"),"",IF(L5="Months",EDATE(S5,-N(K5)),S5-N(K5)))</f>
        <v/>
      </c>
      <c r="U5" s="14">
        <f>IF(T5="","",T5-AsOf)</f>
        <v/>
      </c>
      <c r="V5" s="15">
        <f>IF(A5="","",IF(E5="Cancelled","Cancelled",IF(S5="","Missing data",IF(E5="Cancelling","Cancelling: last term",IF(M5&lt;&gt;"Yes","Renews by hand",IF(U5&lt;0,"Notice window passed",IF(U5&lt;=ActDays,"Act now",IF(U5&lt;=ReviewDays,"Review","OK"))))))))</f>
        <v/>
      </c>
      <c r="W5" s="13">
        <f>IF(S5="","",IF(E5="Cancelling",0,G5*(1+N(N5))))</f>
        <v/>
      </c>
      <c r="X5" s="13">
        <f>IF(OR(P5=0,H5="",I5=""),0,IF(H5&lt;=0,0,MAX(0,H5-I5)/H5*Q5))</f>
        <v/>
      </c>
      <c r="Y5" s="16">
        <f>IF(S5="","",IF(T5="",S5+ROW()/100000,IF(T5&lt;AsOf,"",T5+ROW()/100000)))</f>
        <v/>
      </c>
      <c r="Z5" s="17">
        <f>IF(A5="","",IF(E5="Cancelled","",IF(OR(F5="",G5="",J5=""),"Fill bills every, price and first bill date",IF(AND(M5="Yes",K5="",E5&lt;&gt;"Cancelling"),"Notice blank: treated as 0",""))))</f>
        <v/>
      </c>
    </row>
    <row r="6">
      <c r="A6" s="9" t="inlineStr">
        <is>
          <t>Accounting software (example)</t>
        </is>
      </c>
      <c r="B6" s="9" t="inlineStr">
        <is>
          <t>Example Ledger Inc</t>
        </is>
      </c>
      <c r="C6" s="9" t="inlineStr">
        <is>
          <t>Finance &amp; admin</t>
        </is>
      </c>
      <c r="D6" s="9" t="inlineStr">
        <is>
          <t>Finance</t>
        </is>
      </c>
      <c r="E6" s="9" t="inlineStr">
        <is>
          <t>Active</t>
        </is>
      </c>
      <c r="F6" s="8" t="n">
        <v>1</v>
      </c>
      <c r="G6" s="11" t="n">
        <v>55</v>
      </c>
      <c r="H6" s="8" t="n"/>
      <c r="I6" s="8" t="n"/>
      <c r="J6" s="6" t="n">
        <v>45092</v>
      </c>
      <c r="K6" s="8" t="n"/>
      <c r="L6" s="9" t="inlineStr">
        <is>
          <t>Days</t>
        </is>
      </c>
      <c r="M6" s="9" t="inlineStr">
        <is>
          <t>Yes</t>
        </is>
      </c>
      <c r="N6" s="12" t="n"/>
      <c r="O6" s="9" t="inlineStr">
        <is>
          <t>Cancel any time before the bill</t>
        </is>
      </c>
      <c r="P6" s="13">
        <f>IF(OR(A6="",E6="Cancelled",F6="",G6="",F6&lt;=0),0,G6/F6)</f>
        <v/>
      </c>
      <c r="Q6" s="13">
        <f>P6*12</f>
        <v/>
      </c>
      <c r="R6" s="14">
        <f>IF(OR(A6="",E6="Cancelled",F6="",G6="",J6="",F6&lt;=0),"",IF(J6&gt;AsOf,0,INT(DATEDIF(J6,AsOf,"m")/F6)+1))</f>
        <v/>
      </c>
      <c r="S6" s="7">
        <f>IF(R6="","",IF(EDATE(J6,F6*R6)&lt;=AsOf,EDATE(J6,F6*(R6+1)),EDATE(J6,F6*R6)))</f>
        <v/>
      </c>
      <c r="T6" s="7">
        <f>IF(OR(S6="",M6&lt;&gt;"Yes",E6="Cancelling"),"",IF(L6="Months",EDATE(S6,-N(K6)),S6-N(K6)))</f>
        <v/>
      </c>
      <c r="U6" s="14">
        <f>IF(T6="","",T6-AsOf)</f>
        <v/>
      </c>
      <c r="V6" s="15">
        <f>IF(A6="","",IF(E6="Cancelled","Cancelled",IF(S6="","Missing data",IF(E6="Cancelling","Cancelling: last term",IF(M6&lt;&gt;"Yes","Renews by hand",IF(U6&lt;0,"Notice window passed",IF(U6&lt;=ActDays,"Act now",IF(U6&lt;=ReviewDays,"Review","OK"))))))))</f>
        <v/>
      </c>
      <c r="W6" s="13">
        <f>IF(S6="","",IF(E6="Cancelling",0,G6*(1+N(N6))))</f>
        <v/>
      </c>
      <c r="X6" s="13">
        <f>IF(OR(P6=0,H6="",I6=""),0,IF(H6&lt;=0,0,MAX(0,H6-I6)/H6*Q6))</f>
        <v/>
      </c>
      <c r="Y6" s="16">
        <f>IF(S6="","",IF(T6="",S6+ROW()/100000,IF(T6&lt;AsOf,"",T6+ROW()/100000)))</f>
        <v/>
      </c>
      <c r="Z6" s="17">
        <f>IF(A6="","",IF(E6="Cancelled","",IF(OR(F6="",G6="",J6=""),"Fill bills every, price and first bill date",IF(AND(M6="Yes",K6="",E6&lt;&gt;"Cancelling"),"Notice blank: treated as 0",""))))</f>
        <v/>
      </c>
    </row>
    <row r="7">
      <c r="A7" s="9" t="inlineStr">
        <is>
          <t>Website hosting (example)</t>
        </is>
      </c>
      <c r="B7" s="9" t="inlineStr">
        <is>
          <t>Example Host</t>
        </is>
      </c>
      <c r="C7" s="9" t="inlineStr">
        <is>
          <t>Hosting &amp; IT</t>
        </is>
      </c>
      <c r="D7" s="9" t="inlineStr">
        <is>
          <t>IT</t>
        </is>
      </c>
      <c r="E7" s="9" t="inlineStr">
        <is>
          <t>Active</t>
        </is>
      </c>
      <c r="F7" s="8" t="n">
        <v>12</v>
      </c>
      <c r="G7" s="11" t="n">
        <v>324</v>
      </c>
      <c r="H7" s="8" t="n"/>
      <c r="I7" s="8" t="n"/>
      <c r="J7" s="6" t="n">
        <v>44885</v>
      </c>
      <c r="K7" s="8" t="n">
        <v>15</v>
      </c>
      <c r="L7" s="9" t="inlineStr">
        <is>
          <t>Days</t>
        </is>
      </c>
      <c r="M7" s="9" t="inlineStr">
        <is>
          <t>Yes</t>
        </is>
      </c>
      <c r="N7" s="12" t="n"/>
      <c r="O7" s="9" t="inlineStr"/>
      <c r="P7" s="13">
        <f>IF(OR(A7="",E7="Cancelled",F7="",G7="",F7&lt;=0),0,G7/F7)</f>
        <v/>
      </c>
      <c r="Q7" s="13">
        <f>P7*12</f>
        <v/>
      </c>
      <c r="R7" s="14">
        <f>IF(OR(A7="",E7="Cancelled",F7="",G7="",J7="",F7&lt;=0),"",IF(J7&gt;AsOf,0,INT(DATEDIF(J7,AsOf,"m")/F7)+1))</f>
        <v/>
      </c>
      <c r="S7" s="7">
        <f>IF(R7="","",IF(EDATE(J7,F7*R7)&lt;=AsOf,EDATE(J7,F7*(R7+1)),EDATE(J7,F7*R7)))</f>
        <v/>
      </c>
      <c r="T7" s="7">
        <f>IF(OR(S7="",M7&lt;&gt;"Yes",E7="Cancelling"),"",IF(L7="Months",EDATE(S7,-N(K7)),S7-N(K7)))</f>
        <v/>
      </c>
      <c r="U7" s="14">
        <f>IF(T7="","",T7-AsOf)</f>
        <v/>
      </c>
      <c r="V7" s="15">
        <f>IF(A7="","",IF(E7="Cancelled","Cancelled",IF(S7="","Missing data",IF(E7="Cancelling","Cancelling: last term",IF(M7&lt;&gt;"Yes","Renews by hand",IF(U7&lt;0,"Notice window passed",IF(U7&lt;=ActDays,"Act now",IF(U7&lt;=ReviewDays,"Review","OK"))))))))</f>
        <v/>
      </c>
      <c r="W7" s="13">
        <f>IF(S7="","",IF(E7="Cancelling",0,G7*(1+N(N7))))</f>
        <v/>
      </c>
      <c r="X7" s="13">
        <f>IF(OR(P7=0,H7="",I7=""),0,IF(H7&lt;=0,0,MAX(0,H7-I7)/H7*Q7))</f>
        <v/>
      </c>
      <c r="Y7" s="16">
        <f>IF(S7="","",IF(T7="",S7+ROW()/100000,IF(T7&lt;AsOf,"",T7+ROW()/100000)))</f>
        <v/>
      </c>
      <c r="Z7" s="17">
        <f>IF(A7="","",IF(E7="Cancelled","",IF(OR(F7="",G7="",J7=""),"Fill bills every, price and first bill date",IF(AND(M7="Yes",K7="",E7&lt;&gt;"Cancelling"),"Notice blank: treated as 0",""))))</f>
        <v/>
      </c>
    </row>
    <row r="8">
      <c r="A8" s="9" t="inlineStr">
        <is>
          <t>Design suite - 5 seats (example)</t>
        </is>
      </c>
      <c r="B8" s="9" t="inlineStr">
        <is>
          <t>Example Design</t>
        </is>
      </c>
      <c r="C8" s="9" t="inlineStr">
        <is>
          <t>Design</t>
        </is>
      </c>
      <c r="D8" s="9" t="inlineStr">
        <is>
          <t>Marketing</t>
        </is>
      </c>
      <c r="E8" s="9" t="inlineStr">
        <is>
          <t>Active</t>
        </is>
      </c>
      <c r="F8" s="8" t="n">
        <v>1</v>
      </c>
      <c r="G8" s="11" t="n">
        <v>125</v>
      </c>
      <c r="H8" s="8" t="n">
        <v>5</v>
      </c>
      <c r="I8" s="8" t="n">
        <v>3</v>
      </c>
      <c r="J8" s="6" t="n">
        <v>45747</v>
      </c>
      <c r="K8" s="8" t="n"/>
      <c r="L8" s="9" t="inlineStr">
        <is>
          <t>Days</t>
        </is>
      </c>
      <c r="M8" s="9" t="inlineStr">
        <is>
          <t>Yes</t>
        </is>
      </c>
      <c r="N8" s="12" t="n"/>
      <c r="O8" s="9" t="inlineStr">
        <is>
          <t>Billed on the last day of the month</t>
        </is>
      </c>
      <c r="P8" s="13">
        <f>IF(OR(A8="",E8="Cancelled",F8="",G8="",F8&lt;=0),0,G8/F8)</f>
        <v/>
      </c>
      <c r="Q8" s="13">
        <f>P8*12</f>
        <v/>
      </c>
      <c r="R8" s="14">
        <f>IF(OR(A8="",E8="Cancelled",F8="",G8="",J8="",F8&lt;=0),"",IF(J8&gt;AsOf,0,INT(DATEDIF(J8,AsOf,"m")/F8)+1))</f>
        <v/>
      </c>
      <c r="S8" s="7">
        <f>IF(R8="","",IF(EDATE(J8,F8*R8)&lt;=AsOf,EDATE(J8,F8*(R8+1)),EDATE(J8,F8*R8)))</f>
        <v/>
      </c>
      <c r="T8" s="7">
        <f>IF(OR(S8="",M8&lt;&gt;"Yes",E8="Cancelling"),"",IF(L8="Months",EDATE(S8,-N(K8)),S8-N(K8)))</f>
        <v/>
      </c>
      <c r="U8" s="14">
        <f>IF(T8="","",T8-AsOf)</f>
        <v/>
      </c>
      <c r="V8" s="15">
        <f>IF(A8="","",IF(E8="Cancelled","Cancelled",IF(S8="","Missing data",IF(E8="Cancelling","Cancelling: last term",IF(M8&lt;&gt;"Yes","Renews by hand",IF(U8&lt;0,"Notice window passed",IF(U8&lt;=ActDays,"Act now",IF(U8&lt;=ReviewDays,"Review","OK"))))))))</f>
        <v/>
      </c>
      <c r="W8" s="13">
        <f>IF(S8="","",IF(E8="Cancelling",0,G8*(1+N(N8))))</f>
        <v/>
      </c>
      <c r="X8" s="13">
        <f>IF(OR(P8=0,H8="",I8=""),0,IF(H8&lt;=0,0,MAX(0,H8-I8)/H8*Q8))</f>
        <v/>
      </c>
      <c r="Y8" s="16">
        <f>IF(S8="","",IF(T8="",S8+ROW()/100000,IF(T8&lt;AsOf,"",T8+ROW()/100000)))</f>
        <v/>
      </c>
      <c r="Z8" s="17">
        <f>IF(A8="","",IF(E8="Cancelled","",IF(OR(F8="",G8="",J8=""),"Fill bills every, price and first bill date",IF(AND(M8="Yes",K8="",E8&lt;&gt;"Cancelling"),"Notice blank: treated as 0",""))))</f>
        <v/>
      </c>
    </row>
    <row r="9">
      <c r="A9" s="9" t="inlineStr">
        <is>
          <t>CRM - annual contract (example)</t>
        </is>
      </c>
      <c r="B9" s="9" t="inlineStr">
        <is>
          <t>Example CRM</t>
        </is>
      </c>
      <c r="C9" s="9" t="inlineStr">
        <is>
          <t>Software</t>
        </is>
      </c>
      <c r="D9" s="9" t="inlineStr">
        <is>
          <t>Sales</t>
        </is>
      </c>
      <c r="E9" s="9" t="inlineStr">
        <is>
          <t>Active</t>
        </is>
      </c>
      <c r="F9" s="8" t="n">
        <v>12</v>
      </c>
      <c r="G9" s="11" t="n">
        <v>4800</v>
      </c>
      <c r="H9" s="8" t="n">
        <v>10</v>
      </c>
      <c r="I9" s="8" t="n">
        <v>7</v>
      </c>
      <c r="J9" s="6" t="n">
        <v>45672</v>
      </c>
      <c r="K9" s="8" t="n">
        <v>2</v>
      </c>
      <c r="L9" s="9" t="inlineStr">
        <is>
          <t>Months</t>
        </is>
      </c>
      <c r="M9" s="9" t="inlineStr">
        <is>
          <t>Yes</t>
        </is>
      </c>
      <c r="N9" s="12" t="n">
        <v>0.05</v>
      </c>
      <c r="O9" s="9" t="inlineStr">
        <is>
          <t>Order form: 60 days written notice</t>
        </is>
      </c>
      <c r="P9" s="13">
        <f>IF(OR(A9="",E9="Cancelled",F9="",G9="",F9&lt;=0),0,G9/F9)</f>
        <v/>
      </c>
      <c r="Q9" s="13">
        <f>P9*12</f>
        <v/>
      </c>
      <c r="R9" s="14">
        <f>IF(OR(A9="",E9="Cancelled",F9="",G9="",J9="",F9&lt;=0),"",IF(J9&gt;AsOf,0,INT(DATEDIF(J9,AsOf,"m")/F9)+1))</f>
        <v/>
      </c>
      <c r="S9" s="7">
        <f>IF(R9="","",IF(EDATE(J9,F9*R9)&lt;=AsOf,EDATE(J9,F9*(R9+1)),EDATE(J9,F9*R9)))</f>
        <v/>
      </c>
      <c r="T9" s="7">
        <f>IF(OR(S9="",M9&lt;&gt;"Yes",E9="Cancelling"),"",IF(L9="Months",EDATE(S9,-N(K9)),S9-N(K9)))</f>
        <v/>
      </c>
      <c r="U9" s="14">
        <f>IF(T9="","",T9-AsOf)</f>
        <v/>
      </c>
      <c r="V9" s="15">
        <f>IF(A9="","",IF(E9="Cancelled","Cancelled",IF(S9="","Missing data",IF(E9="Cancelling","Cancelling: last term",IF(M9&lt;&gt;"Yes","Renews by hand",IF(U9&lt;0,"Notice window passed",IF(U9&lt;=ActDays,"Act now",IF(U9&lt;=ReviewDays,"Review","OK"))))))))</f>
        <v/>
      </c>
      <c r="W9" s="13">
        <f>IF(S9="","",IF(E9="Cancelling",0,G9*(1+N(N9))))</f>
        <v/>
      </c>
      <c r="X9" s="13">
        <f>IF(OR(P9=0,H9="",I9=""),0,IF(H9&lt;=0,0,MAX(0,H9-I9)/H9*Q9))</f>
        <v/>
      </c>
      <c r="Y9" s="16">
        <f>IF(S9="","",IF(T9="",S9+ROW()/100000,IF(T9&lt;AsOf,"",T9+ROW()/100000)))</f>
        <v/>
      </c>
      <c r="Z9" s="17">
        <f>IF(A9="","",IF(E9="Cancelled","",IF(OR(F9="",G9="",J9=""),"Fill bills every, price and first bill date",IF(AND(M9="Yes",K9="",E9&lt;&gt;"Cancelling"),"Notice blank: treated as 0",""))))</f>
        <v/>
      </c>
    </row>
    <row r="10">
      <c r="A10" s="9" t="inlineStr">
        <is>
          <t>Email marketing (example)</t>
        </is>
      </c>
      <c r="B10" s="9" t="inlineStr">
        <is>
          <t>Example Mailer</t>
        </is>
      </c>
      <c r="C10" s="9" t="inlineStr">
        <is>
          <t>Marketing</t>
        </is>
      </c>
      <c r="D10" s="9" t="inlineStr">
        <is>
          <t>Marketing</t>
        </is>
      </c>
      <c r="E10" s="9" t="inlineStr">
        <is>
          <t>Trial</t>
        </is>
      </c>
      <c r="F10" s="8" t="n">
        <v>1</v>
      </c>
      <c r="G10" s="11" t="n">
        <v>49</v>
      </c>
      <c r="H10" s="8" t="n"/>
      <c r="I10" s="8" t="n"/>
      <c r="J10" s="6" t="n">
        <v>46321</v>
      </c>
      <c r="K10" s="8" t="n"/>
      <c r="L10" s="9" t="inlineStr">
        <is>
          <t>Days</t>
        </is>
      </c>
      <c r="M10" s="9" t="inlineStr">
        <is>
          <t>Yes</t>
        </is>
      </c>
      <c r="N10" s="12" t="n"/>
      <c r="O10" s="9" t="inlineStr">
        <is>
          <t>Trial converts to paid on first bill date</t>
        </is>
      </c>
      <c r="P10" s="13">
        <f>IF(OR(A10="",E10="Cancelled",F10="",G10="",F10&lt;=0),0,G10/F10)</f>
        <v/>
      </c>
      <c r="Q10" s="13">
        <f>P10*12</f>
        <v/>
      </c>
      <c r="R10" s="14">
        <f>IF(OR(A10="",E10="Cancelled",F10="",G10="",J10="",F10&lt;=0),"",IF(J10&gt;AsOf,0,INT(DATEDIF(J10,AsOf,"m")/F10)+1))</f>
        <v/>
      </c>
      <c r="S10" s="7">
        <f>IF(R10="","",IF(EDATE(J10,F10*R10)&lt;=AsOf,EDATE(J10,F10*(R10+1)),EDATE(J10,F10*R10)))</f>
        <v/>
      </c>
      <c r="T10" s="7">
        <f>IF(OR(S10="",M10&lt;&gt;"Yes",E10="Cancelling"),"",IF(L10="Months",EDATE(S10,-N(K10)),S10-N(K10)))</f>
        <v/>
      </c>
      <c r="U10" s="14">
        <f>IF(T10="","",T10-AsOf)</f>
        <v/>
      </c>
      <c r="V10" s="15">
        <f>IF(A10="","",IF(E10="Cancelled","Cancelled",IF(S10="","Missing data",IF(E10="Cancelling","Cancelling: last term",IF(M10&lt;&gt;"Yes","Renews by hand",IF(U10&lt;0,"Notice window passed",IF(U10&lt;=ActDays,"Act now",IF(U10&lt;=ReviewDays,"Review","OK"))))))))</f>
        <v/>
      </c>
      <c r="W10" s="13">
        <f>IF(S10="","",IF(E10="Cancelling",0,G10*(1+N(N10))))</f>
        <v/>
      </c>
      <c r="X10" s="13">
        <f>IF(OR(P10=0,H10="",I10=""),0,IF(H10&lt;=0,0,MAX(0,H10-I10)/H10*Q10))</f>
        <v/>
      </c>
      <c r="Y10" s="16">
        <f>IF(S10="","",IF(T10="",S10+ROW()/100000,IF(T10&lt;AsOf,"",T10+ROW()/100000)))</f>
        <v/>
      </c>
      <c r="Z10" s="17">
        <f>IF(A10="","",IF(E10="Cancelled","",IF(OR(F10="",G10="",J10=""),"Fill bills every, price and first bill date",IF(AND(M10="Yes",K10="",E10&lt;&gt;"Cancelling"),"Notice blank: treated as 0",""))))</f>
        <v/>
      </c>
    </row>
    <row r="11">
      <c r="A11" s="9" t="inlineStr">
        <is>
          <t>Domain names (example)</t>
        </is>
      </c>
      <c r="B11" s="9" t="inlineStr">
        <is>
          <t>Example Registrar</t>
        </is>
      </c>
      <c r="C11" s="9" t="inlineStr">
        <is>
          <t>Hosting &amp; IT</t>
        </is>
      </c>
      <c r="D11" s="9" t="inlineStr">
        <is>
          <t>IT</t>
        </is>
      </c>
      <c r="E11" s="9" t="inlineStr">
        <is>
          <t>Active</t>
        </is>
      </c>
      <c r="F11" s="8" t="n">
        <v>24</v>
      </c>
      <c r="G11" s="11" t="n">
        <v>60</v>
      </c>
      <c r="H11" s="8" t="n"/>
      <c r="I11" s="8" t="n"/>
      <c r="J11" s="6" t="n">
        <v>45787</v>
      </c>
      <c r="K11" s="8" t="n"/>
      <c r="L11" s="9" t="inlineStr">
        <is>
          <t>Days</t>
        </is>
      </c>
      <c r="M11" s="9" t="inlineStr">
        <is>
          <t>No</t>
        </is>
      </c>
      <c r="N11" s="12" t="n"/>
      <c r="O11" s="9" t="inlineStr">
        <is>
          <t>Renew by hand</t>
        </is>
      </c>
      <c r="P11" s="13">
        <f>IF(OR(A11="",E11="Cancelled",F11="",G11="",F11&lt;=0),0,G11/F11)</f>
        <v/>
      </c>
      <c r="Q11" s="13">
        <f>P11*12</f>
        <v/>
      </c>
      <c r="R11" s="14">
        <f>IF(OR(A11="",E11="Cancelled",F11="",G11="",J11="",F11&lt;=0),"",IF(J11&gt;AsOf,0,INT(DATEDIF(J11,AsOf,"m")/F11)+1))</f>
        <v/>
      </c>
      <c r="S11" s="7">
        <f>IF(R11="","",IF(EDATE(J11,F11*R11)&lt;=AsOf,EDATE(J11,F11*(R11+1)),EDATE(J11,F11*R11)))</f>
        <v/>
      </c>
      <c r="T11" s="7">
        <f>IF(OR(S11="",M11&lt;&gt;"Yes",E11="Cancelling"),"",IF(L11="Months",EDATE(S11,-N(K11)),S11-N(K11)))</f>
        <v/>
      </c>
      <c r="U11" s="14">
        <f>IF(T11="","",T11-AsOf)</f>
        <v/>
      </c>
      <c r="V11" s="15">
        <f>IF(A11="","",IF(E11="Cancelled","Cancelled",IF(S11="","Missing data",IF(E11="Cancelling","Cancelling: last term",IF(M11&lt;&gt;"Yes","Renews by hand",IF(U11&lt;0,"Notice window passed",IF(U11&lt;=ActDays,"Act now",IF(U11&lt;=ReviewDays,"Review","OK"))))))))</f>
        <v/>
      </c>
      <c r="W11" s="13">
        <f>IF(S11="","",IF(E11="Cancelling",0,G11*(1+N(N11))))</f>
        <v/>
      </c>
      <c r="X11" s="13">
        <f>IF(OR(P11=0,H11="",I11=""),0,IF(H11&lt;=0,0,MAX(0,H11-I11)/H11*Q11))</f>
        <v/>
      </c>
      <c r="Y11" s="16">
        <f>IF(S11="","",IF(T11="",S11+ROW()/100000,IF(T11&lt;AsOf,"",T11+ROW()/100000)))</f>
        <v/>
      </c>
      <c r="Z11" s="17">
        <f>IF(A11="","",IF(E11="Cancelled","",IF(OR(F11="",G11="",J11=""),"Fill bills every, price and first bill date",IF(AND(M11="Yes",K11="",E11&lt;&gt;"Cancelling"),"Notice blank: treated as 0",""))))</f>
        <v/>
      </c>
    </row>
    <row r="12">
      <c r="A12" s="9" t="inlineStr">
        <is>
          <t>Analytics tool (example)</t>
        </is>
      </c>
      <c r="B12" s="9" t="inlineStr">
        <is>
          <t>Example Metrics</t>
        </is>
      </c>
      <c r="C12" s="9" t="inlineStr">
        <is>
          <t>Data &amp; analytics</t>
        </is>
      </c>
      <c r="D12" s="9" t="inlineStr">
        <is>
          <t>Ops</t>
        </is>
      </c>
      <c r="E12" s="9" t="inlineStr">
        <is>
          <t>Cancelling</t>
        </is>
      </c>
      <c r="F12" s="8" t="n">
        <v>3</v>
      </c>
      <c r="G12" s="11" t="n">
        <v>270</v>
      </c>
      <c r="H12" s="8" t="n"/>
      <c r="I12" s="8" t="n"/>
      <c r="J12" s="6" t="n">
        <v>45874</v>
      </c>
      <c r="K12" s="8" t="n">
        <v>30</v>
      </c>
      <c r="L12" s="9" t="inlineStr">
        <is>
          <t>Days</t>
        </is>
      </c>
      <c r="M12" s="9" t="inlineStr">
        <is>
          <t>Yes</t>
        </is>
      </c>
      <c r="N12" s="12" t="n"/>
      <c r="O12" s="9" t="inlineStr">
        <is>
          <t>Notice sent; ends at term end</t>
        </is>
      </c>
      <c r="P12" s="13">
        <f>IF(OR(A12="",E12="Cancelled",F12="",G12="",F12&lt;=0),0,G12/F12)</f>
        <v/>
      </c>
      <c r="Q12" s="13">
        <f>P12*12</f>
        <v/>
      </c>
      <c r="R12" s="14">
        <f>IF(OR(A12="",E12="Cancelled",F12="",G12="",J12="",F12&lt;=0),"",IF(J12&gt;AsOf,0,INT(DATEDIF(J12,AsOf,"m")/F12)+1))</f>
        <v/>
      </c>
      <c r="S12" s="7">
        <f>IF(R12="","",IF(EDATE(J12,F12*R12)&lt;=AsOf,EDATE(J12,F12*(R12+1)),EDATE(J12,F12*R12)))</f>
        <v/>
      </c>
      <c r="T12" s="7">
        <f>IF(OR(S12="",M12&lt;&gt;"Yes",E12="Cancelling"),"",IF(L12="Months",EDATE(S12,-N(K12)),S12-N(K12)))</f>
        <v/>
      </c>
      <c r="U12" s="14">
        <f>IF(T12="","",T12-AsOf)</f>
        <v/>
      </c>
      <c r="V12" s="15">
        <f>IF(A12="","",IF(E12="Cancelled","Cancelled",IF(S12="","Missing data",IF(E12="Cancelling","Cancelling: last term",IF(M12&lt;&gt;"Yes","Renews by hand",IF(U12&lt;0,"Notice window passed",IF(U12&lt;=ActDays,"Act now",IF(U12&lt;=ReviewDays,"Review","OK"))))))))</f>
        <v/>
      </c>
      <c r="W12" s="13">
        <f>IF(S12="","",IF(E12="Cancelling",0,G12*(1+N(N12))))</f>
        <v/>
      </c>
      <c r="X12" s="13">
        <f>IF(OR(P12=0,H12="",I12=""),0,IF(H12&lt;=0,0,MAX(0,H12-I12)/H12*Q12))</f>
        <v/>
      </c>
      <c r="Y12" s="16">
        <f>IF(S12="","",IF(T12="",S12+ROW()/100000,IF(T12&lt;AsOf,"",T12+ROW()/100000)))</f>
        <v/>
      </c>
      <c r="Z12" s="17">
        <f>IF(A12="","",IF(E12="Cancelled","",IF(OR(F12="",G12="",J12=""),"Fill bills every, price and first bill date",IF(AND(M12="Yes",K12="",E12&lt;&gt;"Cancelling"),"Notice blank: treated as 0",""))))</f>
        <v/>
      </c>
    </row>
    <row r="13">
      <c r="A13" s="9" t="inlineStr">
        <is>
          <t>Stock photo plan (example)</t>
        </is>
      </c>
      <c r="B13" s="9" t="inlineStr">
        <is>
          <t>Example Photos</t>
        </is>
      </c>
      <c r="C13" s="9" t="inlineStr">
        <is>
          <t>Design</t>
        </is>
      </c>
      <c r="D13" s="9" t="inlineStr">
        <is>
          <t>Marketing</t>
        </is>
      </c>
      <c r="E13" s="9" t="inlineStr">
        <is>
          <t>Cancelled</t>
        </is>
      </c>
      <c r="F13" s="8" t="n">
        <v>1</v>
      </c>
      <c r="G13" s="11" t="n">
        <v>29</v>
      </c>
      <c r="H13" s="8" t="n"/>
      <c r="I13" s="8" t="n"/>
      <c r="J13" s="6" t="n">
        <v>45300</v>
      </c>
      <c r="K13" s="8" t="n"/>
      <c r="L13" s="9" t="inlineStr">
        <is>
          <t>Days</t>
        </is>
      </c>
      <c r="M13" s="9" t="inlineStr">
        <is>
          <t>Yes</t>
        </is>
      </c>
      <c r="N13" s="12" t="n"/>
      <c r="O13" s="9" t="inlineStr">
        <is>
          <t>Cancelled; kept for the record</t>
        </is>
      </c>
      <c r="P13" s="13">
        <f>IF(OR(A13="",E13="Cancelled",F13="",G13="",F13&lt;=0),0,G13/F13)</f>
        <v/>
      </c>
      <c r="Q13" s="13">
        <f>P13*12</f>
        <v/>
      </c>
      <c r="R13" s="14">
        <f>IF(OR(A13="",E13="Cancelled",F13="",G13="",J13="",F13&lt;=0),"",IF(J13&gt;AsOf,0,INT(DATEDIF(J13,AsOf,"m")/F13)+1))</f>
        <v/>
      </c>
      <c r="S13" s="7">
        <f>IF(R13="","",IF(EDATE(J13,F13*R13)&lt;=AsOf,EDATE(J13,F13*(R13+1)),EDATE(J13,F13*R13)))</f>
        <v/>
      </c>
      <c r="T13" s="7">
        <f>IF(OR(S13="",M13&lt;&gt;"Yes",E13="Cancelling"),"",IF(L13="Months",EDATE(S13,-N(K13)),S13-N(K13)))</f>
        <v/>
      </c>
      <c r="U13" s="14">
        <f>IF(T13="","",T13-AsOf)</f>
        <v/>
      </c>
      <c r="V13" s="15">
        <f>IF(A13="","",IF(E13="Cancelled","Cancelled",IF(S13="","Missing data",IF(E13="Cancelling","Cancelling: last term",IF(M13&lt;&gt;"Yes","Renews by hand",IF(U13&lt;0,"Notice window passed",IF(U13&lt;=ActDays,"Act now",IF(U13&lt;=ReviewDays,"Review","OK"))))))))</f>
        <v/>
      </c>
      <c r="W13" s="13">
        <f>IF(S13="","",IF(E13="Cancelling",0,G13*(1+N(N13))))</f>
        <v/>
      </c>
      <c r="X13" s="13">
        <f>IF(OR(P13=0,H13="",I13=""),0,IF(H13&lt;=0,0,MAX(0,H13-I13)/H13*Q13))</f>
        <v/>
      </c>
      <c r="Y13" s="16">
        <f>IF(S13="","",IF(T13="",S13+ROW()/100000,IF(T13&lt;AsOf,"",T13+ROW()/100000)))</f>
        <v/>
      </c>
      <c r="Z13" s="17">
        <f>IF(A13="","",IF(E13="Cancelled","",IF(OR(F13="",G13="",J13=""),"Fill bills every, price and first bill date",IF(AND(M13="Yes",K13="",E13&lt;&gt;"Cancelling"),"Notice blank: treated as 0",""))))</f>
        <v/>
      </c>
    </row>
    <row r="14">
      <c r="A14" s="9" t="inlineStr">
        <is>
          <t>Business insurance (example)</t>
        </is>
      </c>
      <c r="B14" s="9" t="inlineStr">
        <is>
          <t>Example Insurer</t>
        </is>
      </c>
      <c r="C14" s="9" t="inlineStr">
        <is>
          <t>Insurance</t>
        </is>
      </c>
      <c r="D14" s="9" t="inlineStr">
        <is>
          <t>Owner</t>
        </is>
      </c>
      <c r="E14" s="9" t="inlineStr">
        <is>
          <t>Active</t>
        </is>
      </c>
      <c r="F14" s="8" t="n">
        <v>12</v>
      </c>
      <c r="G14" s="11" t="n">
        <v>1150</v>
      </c>
      <c r="H14" s="8" t="n"/>
      <c r="I14" s="8" t="n"/>
      <c r="J14" s="6" t="n">
        <v>44531</v>
      </c>
      <c r="K14" s="8" t="n">
        <v>1</v>
      </c>
      <c r="L14" s="9" t="inlineStr">
        <is>
          <t>Months</t>
        </is>
      </c>
      <c r="M14" s="9" t="inlineStr">
        <is>
          <t>Yes</t>
        </is>
      </c>
      <c r="N14" s="12" t="n">
        <v>0.04</v>
      </c>
      <c r="O14" s="9" t="inlineStr">
        <is>
          <t>Renewal quote usually arrives in October</t>
        </is>
      </c>
      <c r="P14" s="13">
        <f>IF(OR(A14="",E14="Cancelled",F14="",G14="",F14&lt;=0),0,G14/F14)</f>
        <v/>
      </c>
      <c r="Q14" s="13">
        <f>P14*12</f>
        <v/>
      </c>
      <c r="R14" s="14">
        <f>IF(OR(A14="",E14="Cancelled",F14="",G14="",J14="",F14&lt;=0),"",IF(J14&gt;AsOf,0,INT(DATEDIF(J14,AsOf,"m")/F14)+1))</f>
        <v/>
      </c>
      <c r="S14" s="7">
        <f>IF(R14="","",IF(EDATE(J14,F14*R14)&lt;=AsOf,EDATE(J14,F14*(R14+1)),EDATE(J14,F14*R14)))</f>
        <v/>
      </c>
      <c r="T14" s="7">
        <f>IF(OR(S14="",M14&lt;&gt;"Yes",E14="Cancelling"),"",IF(L14="Months",EDATE(S14,-N(K14)),S14-N(K14)))</f>
        <v/>
      </c>
      <c r="U14" s="14">
        <f>IF(T14="","",T14-AsOf)</f>
        <v/>
      </c>
      <c r="V14" s="15">
        <f>IF(A14="","",IF(E14="Cancelled","Cancelled",IF(S14="","Missing data",IF(E14="Cancelling","Cancelling: last term",IF(M14&lt;&gt;"Yes","Renews by hand",IF(U14&lt;0,"Notice window passed",IF(U14&lt;=ActDays,"Act now",IF(U14&lt;=ReviewDays,"Review","OK"))))))))</f>
        <v/>
      </c>
      <c r="W14" s="13">
        <f>IF(S14="","",IF(E14="Cancelling",0,G14*(1+N(N14))))</f>
        <v/>
      </c>
      <c r="X14" s="13">
        <f>IF(OR(P14=0,H14="",I14=""),0,IF(H14&lt;=0,0,MAX(0,H14-I14)/H14*Q14))</f>
        <v/>
      </c>
      <c r="Y14" s="16">
        <f>IF(S14="","",IF(T14="",S14+ROW()/100000,IF(T14&lt;AsOf,"",T14+ROW()/100000)))</f>
        <v/>
      </c>
      <c r="Z14" s="17">
        <f>IF(A14="","",IF(E14="Cancelled","",IF(OR(F14="",G14="",J14=""),"Fill bills every, price and first bill date",IF(AND(M14="Yes",K14="",E14&lt;&gt;"Cancelling"),"Notice blank: treated as 0",""))))</f>
        <v/>
      </c>
    </row>
    <row r="15">
      <c r="A15" s="9" t="inlineStr">
        <is>
          <t>Video meetings (example)</t>
        </is>
      </c>
      <c r="B15" s="9" t="inlineStr">
        <is>
          <t>Example Meet</t>
        </is>
      </c>
      <c r="C15" s="9" t="inlineStr">
        <is>
          <t>Communication</t>
        </is>
      </c>
      <c r="D15" s="9" t="inlineStr">
        <is>
          <t>Ops</t>
        </is>
      </c>
      <c r="E15" s="9" t="inlineStr">
        <is>
          <t>Active</t>
        </is>
      </c>
      <c r="F15" s="8" t="n">
        <v>1</v>
      </c>
      <c r="G15" s="11" t="n">
        <v>16</v>
      </c>
      <c r="H15" s="8" t="n">
        <v>4</v>
      </c>
      <c r="I15" s="8" t="n">
        <v>4</v>
      </c>
      <c r="J15" s="6" t="n">
        <v>45547</v>
      </c>
      <c r="K15" s="8" t="n"/>
      <c r="L15" s="9" t="inlineStr">
        <is>
          <t>Days</t>
        </is>
      </c>
      <c r="M15" s="9" t="inlineStr">
        <is>
          <t>Yes</t>
        </is>
      </c>
      <c r="N15" s="12" t="n"/>
      <c r="O15" s="9" t="inlineStr"/>
      <c r="P15" s="13">
        <f>IF(OR(A15="",E15="Cancelled",F15="",G15="",F15&lt;=0),0,G15/F15)</f>
        <v/>
      </c>
      <c r="Q15" s="13">
        <f>P15*12</f>
        <v/>
      </c>
      <c r="R15" s="14">
        <f>IF(OR(A15="",E15="Cancelled",F15="",G15="",J15="",F15&lt;=0),"",IF(J15&gt;AsOf,0,INT(DATEDIF(J15,AsOf,"m")/F15)+1))</f>
        <v/>
      </c>
      <c r="S15" s="7">
        <f>IF(R15="","",IF(EDATE(J15,F15*R15)&lt;=AsOf,EDATE(J15,F15*(R15+1)),EDATE(J15,F15*R15)))</f>
        <v/>
      </c>
      <c r="T15" s="7">
        <f>IF(OR(S15="",M15&lt;&gt;"Yes",E15="Cancelling"),"",IF(L15="Months",EDATE(S15,-N(K15)),S15-N(K15)))</f>
        <v/>
      </c>
      <c r="U15" s="14">
        <f>IF(T15="","",T15-AsOf)</f>
        <v/>
      </c>
      <c r="V15" s="15">
        <f>IF(A15="","",IF(E15="Cancelled","Cancelled",IF(S15="","Missing data",IF(E15="Cancelling","Cancelling: last term",IF(M15&lt;&gt;"Yes","Renews by hand",IF(U15&lt;0,"Notice window passed",IF(U15&lt;=ActDays,"Act now",IF(U15&lt;=ReviewDays,"Review","OK"))))))))</f>
        <v/>
      </c>
      <c r="W15" s="13">
        <f>IF(S15="","",IF(E15="Cancelling",0,G15*(1+N(N15))))</f>
        <v/>
      </c>
      <c r="X15" s="13">
        <f>IF(OR(P15=0,H15="",I15=""),0,IF(H15&lt;=0,0,MAX(0,H15-I15)/H15*Q15))</f>
        <v/>
      </c>
      <c r="Y15" s="16">
        <f>IF(S15="","",IF(T15="",S15+ROW()/100000,IF(T15&lt;AsOf,"",T15+ROW()/100000)))</f>
        <v/>
      </c>
      <c r="Z15" s="17">
        <f>IF(A15="","",IF(E15="Cancelled","",IF(OR(F15="",G15="",J15=""),"Fill bills every, price and first bill date",IF(AND(M15="Yes",K15="",E15&lt;&gt;"Cancelling"),"Notice blank: treated as 0",""))))</f>
        <v/>
      </c>
    </row>
    <row r="16">
      <c r="A16" s="9" t="inlineStr">
        <is>
          <t>Trade association (example)</t>
        </is>
      </c>
      <c r="B16" s="9" t="inlineStr">
        <is>
          <t>Example Guild</t>
        </is>
      </c>
      <c r="C16" s="9" t="inlineStr">
        <is>
          <t>Memberships</t>
        </is>
      </c>
      <c r="D16" s="9" t="inlineStr">
        <is>
          <t>Owner</t>
        </is>
      </c>
      <c r="E16" s="9" t="inlineStr">
        <is>
          <t>Active</t>
        </is>
      </c>
      <c r="F16" s="8" t="n">
        <v>12</v>
      </c>
      <c r="G16" s="11" t="n">
        <v>250</v>
      </c>
      <c r="H16" s="8" t="n"/>
      <c r="I16" s="8" t="n"/>
      <c r="J16" s="6" t="n">
        <v>43891</v>
      </c>
      <c r="K16" s="8" t="n">
        <v>90</v>
      </c>
      <c r="L16" s="9" t="inlineStr">
        <is>
          <t>Days</t>
        </is>
      </c>
      <c r="M16" s="9" t="inlineStr">
        <is>
          <t>Yes</t>
        </is>
      </c>
      <c r="N16" s="12" t="n"/>
      <c r="O16" s="9" t="inlineStr">
        <is>
          <t>Notice in writing</t>
        </is>
      </c>
      <c r="P16" s="13">
        <f>IF(OR(A16="",E16="Cancelled",F16="",G16="",F16&lt;=0),0,G16/F16)</f>
        <v/>
      </c>
      <c r="Q16" s="13">
        <f>P16*12</f>
        <v/>
      </c>
      <c r="R16" s="14">
        <f>IF(OR(A16="",E16="Cancelled",F16="",G16="",J16="",F16&lt;=0),"",IF(J16&gt;AsOf,0,INT(DATEDIF(J16,AsOf,"m")/F16)+1))</f>
        <v/>
      </c>
      <c r="S16" s="7">
        <f>IF(R16="","",IF(EDATE(J16,F16*R16)&lt;=AsOf,EDATE(J16,F16*(R16+1)),EDATE(J16,F16*R16)))</f>
        <v/>
      </c>
      <c r="T16" s="7">
        <f>IF(OR(S16="",M16&lt;&gt;"Yes",E16="Cancelling"),"",IF(L16="Months",EDATE(S16,-N(K16)),S16-N(K16)))</f>
        <v/>
      </c>
      <c r="U16" s="14">
        <f>IF(T16="","",T16-AsOf)</f>
        <v/>
      </c>
      <c r="V16" s="15">
        <f>IF(A16="","",IF(E16="Cancelled","Cancelled",IF(S16="","Missing data",IF(E16="Cancelling","Cancelling: last term",IF(M16&lt;&gt;"Yes","Renews by hand",IF(U16&lt;0,"Notice window passed",IF(U16&lt;=ActDays,"Act now",IF(U16&lt;=ReviewDays,"Review","OK"))))))))</f>
        <v/>
      </c>
      <c r="W16" s="13">
        <f>IF(S16="","",IF(E16="Cancelling",0,G16*(1+N(N16))))</f>
        <v/>
      </c>
      <c r="X16" s="13">
        <f>IF(OR(P16=0,H16="",I16=""),0,IF(H16&lt;=0,0,MAX(0,H16-I16)/H16*Q16))</f>
        <v/>
      </c>
      <c r="Y16" s="16">
        <f>IF(S16="","",IF(T16="",S16+ROW()/100000,IF(T16&lt;AsOf,"",T16+ROW()/100000)))</f>
        <v/>
      </c>
      <c r="Z16" s="17">
        <f>IF(A16="","",IF(E16="Cancelled","",IF(OR(F16="",G16="",J16=""),"Fill bills every, price and first bill date",IF(AND(M16="Yes",K16="",E16&lt;&gt;"Cancelling"),"Notice blank: treated as 0",""))))</f>
        <v/>
      </c>
    </row>
    <row r="17">
      <c r="A17" s="9" t="n"/>
      <c r="B17" s="9" t="n"/>
      <c r="C17" s="9" t="n"/>
      <c r="D17" s="9" t="n"/>
      <c r="E17" s="9" t="n"/>
      <c r="F17" s="8" t="n"/>
      <c r="G17" s="11" t="n"/>
      <c r="H17" s="8" t="n"/>
      <c r="I17" s="8" t="n"/>
      <c r="J17" s="6" t="n"/>
      <c r="K17" s="8" t="n"/>
      <c r="L17" s="9" t="n"/>
      <c r="M17" s="9" t="n"/>
      <c r="N17" s="12" t="n"/>
      <c r="O17" s="9" t="n"/>
      <c r="P17" s="13">
        <f>IF(OR(A17="",E17="Cancelled",F17="",G17="",F17&lt;=0),0,G17/F17)</f>
        <v/>
      </c>
      <c r="Q17" s="13">
        <f>P17*12</f>
        <v/>
      </c>
      <c r="R17" s="14">
        <f>IF(OR(A17="",E17="Cancelled",F17="",G17="",J17="",F17&lt;=0),"",IF(J17&gt;AsOf,0,INT(DATEDIF(J17,AsOf,"m")/F17)+1))</f>
        <v/>
      </c>
      <c r="S17" s="7">
        <f>IF(R17="","",IF(EDATE(J17,F17*R17)&lt;=AsOf,EDATE(J17,F17*(R17+1)),EDATE(J17,F17*R17)))</f>
        <v/>
      </c>
      <c r="T17" s="7">
        <f>IF(OR(S17="",M17&lt;&gt;"Yes",E17="Cancelling"),"",IF(L17="Months",EDATE(S17,-N(K17)),S17-N(K17)))</f>
        <v/>
      </c>
      <c r="U17" s="14">
        <f>IF(T17="","",T17-AsOf)</f>
        <v/>
      </c>
      <c r="V17" s="15">
        <f>IF(A17="","",IF(E17="Cancelled","Cancelled",IF(S17="","Missing data",IF(E17="Cancelling","Cancelling: last term",IF(M17&lt;&gt;"Yes","Renews by hand",IF(U17&lt;0,"Notice window passed",IF(U17&lt;=ActDays,"Act now",IF(U17&lt;=ReviewDays,"Review","OK"))))))))</f>
        <v/>
      </c>
      <c r="W17" s="13">
        <f>IF(S17="","",IF(E17="Cancelling",0,G17*(1+N(N17))))</f>
        <v/>
      </c>
      <c r="X17" s="13">
        <f>IF(OR(P17=0,H17="",I17=""),0,IF(H17&lt;=0,0,MAX(0,H17-I17)/H17*Q17))</f>
        <v/>
      </c>
      <c r="Y17" s="16">
        <f>IF(S17="","",IF(T17="",S17+ROW()/100000,IF(T17&lt;AsOf,"",T17+ROW()/100000)))</f>
        <v/>
      </c>
      <c r="Z17" s="17">
        <f>IF(A17="","",IF(E17="Cancelled","",IF(OR(F17="",G17="",J17=""),"Fill bills every, price and first bill date",IF(AND(M17="Yes",K17="",E17&lt;&gt;"Cancelling"),"Notice blank: treated as 0",""))))</f>
        <v/>
      </c>
    </row>
    <row r="18">
      <c r="A18" s="9" t="n"/>
      <c r="B18" s="9" t="n"/>
      <c r="C18" s="9" t="n"/>
      <c r="D18" s="9" t="n"/>
      <c r="E18" s="9" t="n"/>
      <c r="F18" s="8" t="n"/>
      <c r="G18" s="11" t="n"/>
      <c r="H18" s="8" t="n"/>
      <c r="I18" s="8" t="n"/>
      <c r="J18" s="6" t="n"/>
      <c r="K18" s="8" t="n"/>
      <c r="L18" s="9" t="n"/>
      <c r="M18" s="9" t="n"/>
      <c r="N18" s="12" t="n"/>
      <c r="O18" s="9" t="n"/>
      <c r="P18" s="13">
        <f>IF(OR(A18="",E18="Cancelled",F18="",G18="",F18&lt;=0),0,G18/F18)</f>
        <v/>
      </c>
      <c r="Q18" s="13">
        <f>P18*12</f>
        <v/>
      </c>
      <c r="R18" s="14">
        <f>IF(OR(A18="",E18="Cancelled",F18="",G18="",J18="",F18&lt;=0),"",IF(J18&gt;AsOf,0,INT(DATEDIF(J18,AsOf,"m")/F18)+1))</f>
        <v/>
      </c>
      <c r="S18" s="7">
        <f>IF(R18="","",IF(EDATE(J18,F18*R18)&lt;=AsOf,EDATE(J18,F18*(R18+1)),EDATE(J18,F18*R18)))</f>
        <v/>
      </c>
      <c r="T18" s="7">
        <f>IF(OR(S18="",M18&lt;&gt;"Yes",E18="Cancelling"),"",IF(L18="Months",EDATE(S18,-N(K18)),S18-N(K18)))</f>
        <v/>
      </c>
      <c r="U18" s="14">
        <f>IF(T18="","",T18-AsOf)</f>
        <v/>
      </c>
      <c r="V18" s="15">
        <f>IF(A18="","",IF(E18="Cancelled","Cancelled",IF(S18="","Missing data",IF(E18="Cancelling","Cancelling: last term",IF(M18&lt;&gt;"Yes","Renews by hand",IF(U18&lt;0,"Notice window passed",IF(U18&lt;=ActDays,"Act now",IF(U18&lt;=ReviewDays,"Review","OK"))))))))</f>
        <v/>
      </c>
      <c r="W18" s="13">
        <f>IF(S18="","",IF(E18="Cancelling",0,G18*(1+N(N18))))</f>
        <v/>
      </c>
      <c r="X18" s="13">
        <f>IF(OR(P18=0,H18="",I18=""),0,IF(H18&lt;=0,0,MAX(0,H18-I18)/H18*Q18))</f>
        <v/>
      </c>
      <c r="Y18" s="16">
        <f>IF(S18="","",IF(T18="",S18+ROW()/100000,IF(T18&lt;AsOf,"",T18+ROW()/100000)))</f>
        <v/>
      </c>
      <c r="Z18" s="17">
        <f>IF(A18="","",IF(E18="Cancelled","",IF(OR(F18="",G18="",J18=""),"Fill bills every, price and first bill date",IF(AND(M18="Yes",K18="",E18&lt;&gt;"Cancelling"),"Notice blank: treated as 0",""))))</f>
        <v/>
      </c>
    </row>
    <row r="19">
      <c r="A19" s="9" t="n"/>
      <c r="B19" s="9" t="n"/>
      <c r="C19" s="9" t="n"/>
      <c r="D19" s="9" t="n"/>
      <c r="E19" s="9" t="n"/>
      <c r="F19" s="8" t="n"/>
      <c r="G19" s="11" t="n"/>
      <c r="H19" s="8" t="n"/>
      <c r="I19" s="8" t="n"/>
      <c r="J19" s="6" t="n"/>
      <c r="K19" s="8" t="n"/>
      <c r="L19" s="9" t="n"/>
      <c r="M19" s="9" t="n"/>
      <c r="N19" s="12" t="n"/>
      <c r="O19" s="9" t="n"/>
      <c r="P19" s="13">
        <f>IF(OR(A19="",E19="Cancelled",F19="",G19="",F19&lt;=0),0,G19/F19)</f>
        <v/>
      </c>
      <c r="Q19" s="13">
        <f>P19*12</f>
        <v/>
      </c>
      <c r="R19" s="14">
        <f>IF(OR(A19="",E19="Cancelled",F19="",G19="",J19="",F19&lt;=0),"",IF(J19&gt;AsOf,0,INT(DATEDIF(J19,AsOf,"m")/F19)+1))</f>
        <v/>
      </c>
      <c r="S19" s="7">
        <f>IF(R19="","",IF(EDATE(J19,F19*R19)&lt;=AsOf,EDATE(J19,F19*(R19+1)),EDATE(J19,F19*R19)))</f>
        <v/>
      </c>
      <c r="T19" s="7">
        <f>IF(OR(S19="",M19&lt;&gt;"Yes",E19="Cancelling"),"",IF(L19="Months",EDATE(S19,-N(K19)),S19-N(K19)))</f>
        <v/>
      </c>
      <c r="U19" s="14">
        <f>IF(T19="","",T19-AsOf)</f>
        <v/>
      </c>
      <c r="V19" s="15">
        <f>IF(A19="","",IF(E19="Cancelled","Cancelled",IF(S19="","Missing data",IF(E19="Cancelling","Cancelling: last term",IF(M19&lt;&gt;"Yes","Renews by hand",IF(U19&lt;0,"Notice window passed",IF(U19&lt;=ActDays,"Act now",IF(U19&lt;=ReviewDays,"Review","OK"))))))))</f>
        <v/>
      </c>
      <c r="W19" s="13">
        <f>IF(S19="","",IF(E19="Cancelling",0,G19*(1+N(N19))))</f>
        <v/>
      </c>
      <c r="X19" s="13">
        <f>IF(OR(P19=0,H19="",I19=""),0,IF(H19&lt;=0,0,MAX(0,H19-I19)/H19*Q19))</f>
        <v/>
      </c>
      <c r="Y19" s="16">
        <f>IF(S19="","",IF(T19="",S19+ROW()/100000,IF(T19&lt;AsOf,"",T19+ROW()/100000)))</f>
        <v/>
      </c>
      <c r="Z19" s="17">
        <f>IF(A19="","",IF(E19="Cancelled","",IF(OR(F19="",G19="",J19=""),"Fill bills every, price and first bill date",IF(AND(M19="Yes",K19="",E19&lt;&gt;"Cancelling"),"Notice blank: treated as 0",""))))</f>
        <v/>
      </c>
    </row>
    <row r="20">
      <c r="A20" s="9" t="n"/>
      <c r="B20" s="9" t="n"/>
      <c r="C20" s="9" t="n"/>
      <c r="D20" s="9" t="n"/>
      <c r="E20" s="9" t="n"/>
      <c r="F20" s="8" t="n"/>
      <c r="G20" s="11" t="n"/>
      <c r="H20" s="8" t="n"/>
      <c r="I20" s="8" t="n"/>
      <c r="J20" s="6" t="n"/>
      <c r="K20" s="8" t="n"/>
      <c r="L20" s="9" t="n"/>
      <c r="M20" s="9" t="n"/>
      <c r="N20" s="12" t="n"/>
      <c r="O20" s="9" t="n"/>
      <c r="P20" s="13">
        <f>IF(OR(A20="",E20="Cancelled",F20="",G20="",F20&lt;=0),0,G20/F20)</f>
        <v/>
      </c>
      <c r="Q20" s="13">
        <f>P20*12</f>
        <v/>
      </c>
      <c r="R20" s="14">
        <f>IF(OR(A20="",E20="Cancelled",F20="",G20="",J20="",F20&lt;=0),"",IF(J20&gt;AsOf,0,INT(DATEDIF(J20,AsOf,"m")/F20)+1))</f>
        <v/>
      </c>
      <c r="S20" s="7">
        <f>IF(R20="","",IF(EDATE(J20,F20*R20)&lt;=AsOf,EDATE(J20,F20*(R20+1)),EDATE(J20,F20*R20)))</f>
        <v/>
      </c>
      <c r="T20" s="7">
        <f>IF(OR(S20="",M20&lt;&gt;"Yes",E20="Cancelling"),"",IF(L20="Months",EDATE(S20,-N(K20)),S20-N(K20)))</f>
        <v/>
      </c>
      <c r="U20" s="14">
        <f>IF(T20="","",T20-AsOf)</f>
        <v/>
      </c>
      <c r="V20" s="15">
        <f>IF(A20="","",IF(E20="Cancelled","Cancelled",IF(S20="","Missing data",IF(E20="Cancelling","Cancelling: last term",IF(M20&lt;&gt;"Yes","Renews by hand",IF(U20&lt;0,"Notice window passed",IF(U20&lt;=ActDays,"Act now",IF(U20&lt;=ReviewDays,"Review","OK"))))))))</f>
        <v/>
      </c>
      <c r="W20" s="13">
        <f>IF(S20="","",IF(E20="Cancelling",0,G20*(1+N(N20))))</f>
        <v/>
      </c>
      <c r="X20" s="13">
        <f>IF(OR(P20=0,H20="",I20=""),0,IF(H20&lt;=0,0,MAX(0,H20-I20)/H20*Q20))</f>
        <v/>
      </c>
      <c r="Y20" s="16">
        <f>IF(S20="","",IF(T20="",S20+ROW()/100000,IF(T20&lt;AsOf,"",T20+ROW()/100000)))</f>
        <v/>
      </c>
      <c r="Z20" s="17">
        <f>IF(A20="","",IF(E20="Cancelled","",IF(OR(F20="",G20="",J20=""),"Fill bills every, price and first bill date",IF(AND(M20="Yes",K20="",E20&lt;&gt;"Cancelling"),"Notice blank: treated as 0",""))))</f>
        <v/>
      </c>
    </row>
    <row r="21">
      <c r="A21" s="9" t="n"/>
      <c r="B21" s="9" t="n"/>
      <c r="C21" s="9" t="n"/>
      <c r="D21" s="9" t="n"/>
      <c r="E21" s="9" t="n"/>
      <c r="F21" s="8" t="n"/>
      <c r="G21" s="11" t="n"/>
      <c r="H21" s="8" t="n"/>
      <c r="I21" s="8" t="n"/>
      <c r="J21" s="6" t="n"/>
      <c r="K21" s="8" t="n"/>
      <c r="L21" s="9" t="n"/>
      <c r="M21" s="9" t="n"/>
      <c r="N21" s="12" t="n"/>
      <c r="O21" s="9" t="n"/>
      <c r="P21" s="13">
        <f>IF(OR(A21="",E21="Cancelled",F21="",G21="",F21&lt;=0),0,G21/F21)</f>
        <v/>
      </c>
      <c r="Q21" s="13">
        <f>P21*12</f>
        <v/>
      </c>
      <c r="R21" s="14">
        <f>IF(OR(A21="",E21="Cancelled",F21="",G21="",J21="",F21&lt;=0),"",IF(J21&gt;AsOf,0,INT(DATEDIF(J21,AsOf,"m")/F21)+1))</f>
        <v/>
      </c>
      <c r="S21" s="7">
        <f>IF(R21="","",IF(EDATE(J21,F21*R21)&lt;=AsOf,EDATE(J21,F21*(R21+1)),EDATE(J21,F21*R21)))</f>
        <v/>
      </c>
      <c r="T21" s="7">
        <f>IF(OR(S21="",M21&lt;&gt;"Yes",E21="Cancelling"),"",IF(L21="Months",EDATE(S21,-N(K21)),S21-N(K21)))</f>
        <v/>
      </c>
      <c r="U21" s="14">
        <f>IF(T21="","",T21-AsOf)</f>
        <v/>
      </c>
      <c r="V21" s="15">
        <f>IF(A21="","",IF(E21="Cancelled","Cancelled",IF(S21="","Missing data",IF(E21="Cancelling","Cancelling: last term",IF(M21&lt;&gt;"Yes","Renews by hand",IF(U21&lt;0,"Notice window passed",IF(U21&lt;=ActDays,"Act now",IF(U21&lt;=ReviewDays,"Review","OK"))))))))</f>
        <v/>
      </c>
      <c r="W21" s="13">
        <f>IF(S21="","",IF(E21="Cancelling",0,G21*(1+N(N21))))</f>
        <v/>
      </c>
      <c r="X21" s="13">
        <f>IF(OR(P21=0,H21="",I21=""),0,IF(H21&lt;=0,0,MAX(0,H21-I21)/H21*Q21))</f>
        <v/>
      </c>
      <c r="Y21" s="16">
        <f>IF(S21="","",IF(T21="",S21+ROW()/100000,IF(T21&lt;AsOf,"",T21+ROW()/100000)))</f>
        <v/>
      </c>
      <c r="Z21" s="17">
        <f>IF(A21="","",IF(E21="Cancelled","",IF(OR(F21="",G21="",J21=""),"Fill bills every, price and first bill date",IF(AND(M21="Yes",K21="",E21&lt;&gt;"Cancelling"),"Notice blank: treated as 0",""))))</f>
        <v/>
      </c>
    </row>
    <row r="22">
      <c r="A22" s="9" t="n"/>
      <c r="B22" s="9" t="n"/>
      <c r="C22" s="9" t="n"/>
      <c r="D22" s="9" t="n"/>
      <c r="E22" s="9" t="n"/>
      <c r="F22" s="8" t="n"/>
      <c r="G22" s="11" t="n"/>
      <c r="H22" s="8" t="n"/>
      <c r="I22" s="8" t="n"/>
      <c r="J22" s="6" t="n"/>
      <c r="K22" s="8" t="n"/>
      <c r="L22" s="9" t="n"/>
      <c r="M22" s="9" t="n"/>
      <c r="N22" s="12" t="n"/>
      <c r="O22" s="9" t="n"/>
      <c r="P22" s="13">
        <f>IF(OR(A22="",E22="Cancelled",F22="",G22="",F22&lt;=0),0,G22/F22)</f>
        <v/>
      </c>
      <c r="Q22" s="13">
        <f>P22*12</f>
        <v/>
      </c>
      <c r="R22" s="14">
        <f>IF(OR(A22="",E22="Cancelled",F22="",G22="",J22="",F22&lt;=0),"",IF(J22&gt;AsOf,0,INT(DATEDIF(J22,AsOf,"m")/F22)+1))</f>
        <v/>
      </c>
      <c r="S22" s="7">
        <f>IF(R22="","",IF(EDATE(J22,F22*R22)&lt;=AsOf,EDATE(J22,F22*(R22+1)),EDATE(J22,F22*R22)))</f>
        <v/>
      </c>
      <c r="T22" s="7">
        <f>IF(OR(S22="",M22&lt;&gt;"Yes",E22="Cancelling"),"",IF(L22="Months",EDATE(S22,-N(K22)),S22-N(K22)))</f>
        <v/>
      </c>
      <c r="U22" s="14">
        <f>IF(T22="","",T22-AsOf)</f>
        <v/>
      </c>
      <c r="V22" s="15">
        <f>IF(A22="","",IF(E22="Cancelled","Cancelled",IF(S22="","Missing data",IF(E22="Cancelling","Cancelling: last term",IF(M22&lt;&gt;"Yes","Renews by hand",IF(U22&lt;0,"Notice window passed",IF(U22&lt;=ActDays,"Act now",IF(U22&lt;=ReviewDays,"Review","OK"))))))))</f>
        <v/>
      </c>
      <c r="W22" s="13">
        <f>IF(S22="","",IF(E22="Cancelling",0,G22*(1+N(N22))))</f>
        <v/>
      </c>
      <c r="X22" s="13">
        <f>IF(OR(P22=0,H22="",I22=""),0,IF(H22&lt;=0,0,MAX(0,H22-I22)/H22*Q22))</f>
        <v/>
      </c>
      <c r="Y22" s="16">
        <f>IF(S22="","",IF(T22="",S22+ROW()/100000,IF(T22&lt;AsOf,"",T22+ROW()/100000)))</f>
        <v/>
      </c>
      <c r="Z22" s="17">
        <f>IF(A22="","",IF(E22="Cancelled","",IF(OR(F22="",G22="",J22=""),"Fill bills every, price and first bill date",IF(AND(M22="Yes",K22="",E22&lt;&gt;"Cancelling"),"Notice blank: treated as 0",""))))</f>
        <v/>
      </c>
    </row>
    <row r="23">
      <c r="A23" s="9" t="n"/>
      <c r="B23" s="9" t="n"/>
      <c r="C23" s="9" t="n"/>
      <c r="D23" s="9" t="n"/>
      <c r="E23" s="9" t="n"/>
      <c r="F23" s="8" t="n"/>
      <c r="G23" s="11" t="n"/>
      <c r="H23" s="8" t="n"/>
      <c r="I23" s="8" t="n"/>
      <c r="J23" s="6" t="n"/>
      <c r="K23" s="8" t="n"/>
      <c r="L23" s="9" t="n"/>
      <c r="M23" s="9" t="n"/>
      <c r="N23" s="12" t="n"/>
      <c r="O23" s="9" t="n"/>
      <c r="P23" s="13">
        <f>IF(OR(A23="",E23="Cancelled",F23="",G23="",F23&lt;=0),0,G23/F23)</f>
        <v/>
      </c>
      <c r="Q23" s="13">
        <f>P23*12</f>
        <v/>
      </c>
      <c r="R23" s="14">
        <f>IF(OR(A23="",E23="Cancelled",F23="",G23="",J23="",F23&lt;=0),"",IF(J23&gt;AsOf,0,INT(DATEDIF(J23,AsOf,"m")/F23)+1))</f>
        <v/>
      </c>
      <c r="S23" s="7">
        <f>IF(R23="","",IF(EDATE(J23,F23*R23)&lt;=AsOf,EDATE(J23,F23*(R23+1)),EDATE(J23,F23*R23)))</f>
        <v/>
      </c>
      <c r="T23" s="7">
        <f>IF(OR(S23="",M23&lt;&gt;"Yes",E23="Cancelling"),"",IF(L23="Months",EDATE(S23,-N(K23)),S23-N(K23)))</f>
        <v/>
      </c>
      <c r="U23" s="14">
        <f>IF(T23="","",T23-AsOf)</f>
        <v/>
      </c>
      <c r="V23" s="15">
        <f>IF(A23="","",IF(E23="Cancelled","Cancelled",IF(S23="","Missing data",IF(E23="Cancelling","Cancelling: last term",IF(M23&lt;&gt;"Yes","Renews by hand",IF(U23&lt;0,"Notice window passed",IF(U23&lt;=ActDays,"Act now",IF(U23&lt;=ReviewDays,"Review","OK"))))))))</f>
        <v/>
      </c>
      <c r="W23" s="13">
        <f>IF(S23="","",IF(E23="Cancelling",0,G23*(1+N(N23))))</f>
        <v/>
      </c>
      <c r="X23" s="13">
        <f>IF(OR(P23=0,H23="",I23=""),0,IF(H23&lt;=0,0,MAX(0,H23-I23)/H23*Q23))</f>
        <v/>
      </c>
      <c r="Y23" s="16">
        <f>IF(S23="","",IF(T23="",S23+ROW()/100000,IF(T23&lt;AsOf,"",T23+ROW()/100000)))</f>
        <v/>
      </c>
      <c r="Z23" s="17">
        <f>IF(A23="","",IF(E23="Cancelled","",IF(OR(F23="",G23="",J23=""),"Fill bills every, price and first bill date",IF(AND(M23="Yes",K23="",E23&lt;&gt;"Cancelling"),"Notice blank: treated as 0",""))))</f>
        <v/>
      </c>
    </row>
    <row r="24">
      <c r="A24" s="9" t="n"/>
      <c r="B24" s="9" t="n"/>
      <c r="C24" s="9" t="n"/>
      <c r="D24" s="9" t="n"/>
      <c r="E24" s="9" t="n"/>
      <c r="F24" s="8" t="n"/>
      <c r="G24" s="11" t="n"/>
      <c r="H24" s="8" t="n"/>
      <c r="I24" s="8" t="n"/>
      <c r="J24" s="6" t="n"/>
      <c r="K24" s="8" t="n"/>
      <c r="L24" s="9" t="n"/>
      <c r="M24" s="9" t="n"/>
      <c r="N24" s="12" t="n"/>
      <c r="O24" s="9" t="n"/>
      <c r="P24" s="13">
        <f>IF(OR(A24="",E24="Cancelled",F24="",G24="",F24&lt;=0),0,G24/F24)</f>
        <v/>
      </c>
      <c r="Q24" s="13">
        <f>P24*12</f>
        <v/>
      </c>
      <c r="R24" s="14">
        <f>IF(OR(A24="",E24="Cancelled",F24="",G24="",J24="",F24&lt;=0),"",IF(J24&gt;AsOf,0,INT(DATEDIF(J24,AsOf,"m")/F24)+1))</f>
        <v/>
      </c>
      <c r="S24" s="7">
        <f>IF(R24="","",IF(EDATE(J24,F24*R24)&lt;=AsOf,EDATE(J24,F24*(R24+1)),EDATE(J24,F24*R24)))</f>
        <v/>
      </c>
      <c r="T24" s="7">
        <f>IF(OR(S24="",M24&lt;&gt;"Yes",E24="Cancelling"),"",IF(L24="Months",EDATE(S24,-N(K24)),S24-N(K24)))</f>
        <v/>
      </c>
      <c r="U24" s="14">
        <f>IF(T24="","",T24-AsOf)</f>
        <v/>
      </c>
      <c r="V24" s="15">
        <f>IF(A24="","",IF(E24="Cancelled","Cancelled",IF(S24="","Missing data",IF(E24="Cancelling","Cancelling: last term",IF(M24&lt;&gt;"Yes","Renews by hand",IF(U24&lt;0,"Notice window passed",IF(U24&lt;=ActDays,"Act now",IF(U24&lt;=ReviewDays,"Review","OK"))))))))</f>
        <v/>
      </c>
      <c r="W24" s="13">
        <f>IF(S24="","",IF(E24="Cancelling",0,G24*(1+N(N24))))</f>
        <v/>
      </c>
      <c r="X24" s="13">
        <f>IF(OR(P24=0,H24="",I24=""),0,IF(H24&lt;=0,0,MAX(0,H24-I24)/H24*Q24))</f>
        <v/>
      </c>
      <c r="Y24" s="16">
        <f>IF(S24="","",IF(T24="",S24+ROW()/100000,IF(T24&lt;AsOf,"",T24+ROW()/100000)))</f>
        <v/>
      </c>
      <c r="Z24" s="17">
        <f>IF(A24="","",IF(E24="Cancelled","",IF(OR(F24="",G24="",J24=""),"Fill bills every, price and first bill date",IF(AND(M24="Yes",K24="",E24&lt;&gt;"Cancelling"),"Notice blank: treated as 0",""))))</f>
        <v/>
      </c>
    </row>
    <row r="25">
      <c r="A25" s="9" t="n"/>
      <c r="B25" s="9" t="n"/>
      <c r="C25" s="9" t="n"/>
      <c r="D25" s="9" t="n"/>
      <c r="E25" s="9" t="n"/>
      <c r="F25" s="8" t="n"/>
      <c r="G25" s="11" t="n"/>
      <c r="H25" s="8" t="n"/>
      <c r="I25" s="8" t="n"/>
      <c r="J25" s="6" t="n"/>
      <c r="K25" s="8" t="n"/>
      <c r="L25" s="9" t="n"/>
      <c r="M25" s="9" t="n"/>
      <c r="N25" s="12" t="n"/>
      <c r="O25" s="9" t="n"/>
      <c r="P25" s="13">
        <f>IF(OR(A25="",E25="Cancelled",F25="",G25="",F25&lt;=0),0,G25/F25)</f>
        <v/>
      </c>
      <c r="Q25" s="13">
        <f>P25*12</f>
        <v/>
      </c>
      <c r="R25" s="14">
        <f>IF(OR(A25="",E25="Cancelled",F25="",G25="",J25="",F25&lt;=0),"",IF(J25&gt;AsOf,0,INT(DATEDIF(J25,AsOf,"m")/F25)+1))</f>
        <v/>
      </c>
      <c r="S25" s="7">
        <f>IF(R25="","",IF(EDATE(J25,F25*R25)&lt;=AsOf,EDATE(J25,F25*(R25+1)),EDATE(J25,F25*R25)))</f>
        <v/>
      </c>
      <c r="T25" s="7">
        <f>IF(OR(S25="",M25&lt;&gt;"Yes",E25="Cancelling"),"",IF(L25="Months",EDATE(S25,-N(K25)),S25-N(K25)))</f>
        <v/>
      </c>
      <c r="U25" s="14">
        <f>IF(T25="","",T25-AsOf)</f>
        <v/>
      </c>
      <c r="V25" s="15">
        <f>IF(A25="","",IF(E25="Cancelled","Cancelled",IF(S25="","Missing data",IF(E25="Cancelling","Cancelling: last term",IF(M25&lt;&gt;"Yes","Renews by hand",IF(U25&lt;0,"Notice window passed",IF(U25&lt;=ActDays,"Act now",IF(U25&lt;=ReviewDays,"Review","OK"))))))))</f>
        <v/>
      </c>
      <c r="W25" s="13">
        <f>IF(S25="","",IF(E25="Cancelling",0,G25*(1+N(N25))))</f>
        <v/>
      </c>
      <c r="X25" s="13">
        <f>IF(OR(P25=0,H25="",I25=""),0,IF(H25&lt;=0,0,MAX(0,H25-I25)/H25*Q25))</f>
        <v/>
      </c>
      <c r="Y25" s="16">
        <f>IF(S25="","",IF(T25="",S25+ROW()/100000,IF(T25&lt;AsOf,"",T25+ROW()/100000)))</f>
        <v/>
      </c>
      <c r="Z25" s="17">
        <f>IF(A25="","",IF(E25="Cancelled","",IF(OR(F25="",G25="",J25=""),"Fill bills every, price and first bill date",IF(AND(M25="Yes",K25="",E25&lt;&gt;"Cancelling"),"Notice blank: treated as 0",""))))</f>
        <v/>
      </c>
    </row>
    <row r="26">
      <c r="A26" s="9" t="n"/>
      <c r="B26" s="9" t="n"/>
      <c r="C26" s="9" t="n"/>
      <c r="D26" s="9" t="n"/>
      <c r="E26" s="9" t="n"/>
      <c r="F26" s="8" t="n"/>
      <c r="G26" s="11" t="n"/>
      <c r="H26" s="8" t="n"/>
      <c r="I26" s="8" t="n"/>
      <c r="J26" s="6" t="n"/>
      <c r="K26" s="8" t="n"/>
      <c r="L26" s="9" t="n"/>
      <c r="M26" s="9" t="n"/>
      <c r="N26" s="12" t="n"/>
      <c r="O26" s="9" t="n"/>
      <c r="P26" s="13">
        <f>IF(OR(A26="",E26="Cancelled",F26="",G26="",F26&lt;=0),0,G26/F26)</f>
        <v/>
      </c>
      <c r="Q26" s="13">
        <f>P26*12</f>
        <v/>
      </c>
      <c r="R26" s="14">
        <f>IF(OR(A26="",E26="Cancelled",F26="",G26="",J26="",F26&lt;=0),"",IF(J26&gt;AsOf,0,INT(DATEDIF(J26,AsOf,"m")/F26)+1))</f>
        <v/>
      </c>
      <c r="S26" s="7">
        <f>IF(R26="","",IF(EDATE(J26,F26*R26)&lt;=AsOf,EDATE(J26,F26*(R26+1)),EDATE(J26,F26*R26)))</f>
        <v/>
      </c>
      <c r="T26" s="7">
        <f>IF(OR(S26="",M26&lt;&gt;"Yes",E26="Cancelling"),"",IF(L26="Months",EDATE(S26,-N(K26)),S26-N(K26)))</f>
        <v/>
      </c>
      <c r="U26" s="14">
        <f>IF(T26="","",T26-AsOf)</f>
        <v/>
      </c>
      <c r="V26" s="15">
        <f>IF(A26="","",IF(E26="Cancelled","Cancelled",IF(S26="","Missing data",IF(E26="Cancelling","Cancelling: last term",IF(M26&lt;&gt;"Yes","Renews by hand",IF(U26&lt;0,"Notice window passed",IF(U26&lt;=ActDays,"Act now",IF(U26&lt;=ReviewDays,"Review","OK"))))))))</f>
        <v/>
      </c>
      <c r="W26" s="13">
        <f>IF(S26="","",IF(E26="Cancelling",0,G26*(1+N(N26))))</f>
        <v/>
      </c>
      <c r="X26" s="13">
        <f>IF(OR(P26=0,H26="",I26=""),0,IF(H26&lt;=0,0,MAX(0,H26-I26)/H26*Q26))</f>
        <v/>
      </c>
      <c r="Y26" s="16">
        <f>IF(S26="","",IF(T26="",S26+ROW()/100000,IF(T26&lt;AsOf,"",T26+ROW()/100000)))</f>
        <v/>
      </c>
      <c r="Z26" s="17">
        <f>IF(A26="","",IF(E26="Cancelled","",IF(OR(F26="",G26="",J26=""),"Fill bills every, price and first bill date",IF(AND(M26="Yes",K26="",E26&lt;&gt;"Cancelling"),"Notice blank: treated as 0",""))))</f>
        <v/>
      </c>
    </row>
    <row r="27">
      <c r="A27" s="9" t="n"/>
      <c r="B27" s="9" t="n"/>
      <c r="C27" s="9" t="n"/>
      <c r="D27" s="9" t="n"/>
      <c r="E27" s="9" t="n"/>
      <c r="F27" s="8" t="n"/>
      <c r="G27" s="11" t="n"/>
      <c r="H27" s="8" t="n"/>
      <c r="I27" s="8" t="n"/>
      <c r="J27" s="6" t="n"/>
      <c r="K27" s="8" t="n"/>
      <c r="L27" s="9" t="n"/>
      <c r="M27" s="9" t="n"/>
      <c r="N27" s="12" t="n"/>
      <c r="O27" s="9" t="n"/>
      <c r="P27" s="13">
        <f>IF(OR(A27="",E27="Cancelled",F27="",G27="",F27&lt;=0),0,G27/F27)</f>
        <v/>
      </c>
      <c r="Q27" s="13">
        <f>P27*12</f>
        <v/>
      </c>
      <c r="R27" s="14">
        <f>IF(OR(A27="",E27="Cancelled",F27="",G27="",J27="",F27&lt;=0),"",IF(J27&gt;AsOf,0,INT(DATEDIF(J27,AsOf,"m")/F27)+1))</f>
        <v/>
      </c>
      <c r="S27" s="7">
        <f>IF(R27="","",IF(EDATE(J27,F27*R27)&lt;=AsOf,EDATE(J27,F27*(R27+1)),EDATE(J27,F27*R27)))</f>
        <v/>
      </c>
      <c r="T27" s="7">
        <f>IF(OR(S27="",M27&lt;&gt;"Yes",E27="Cancelling"),"",IF(L27="Months",EDATE(S27,-N(K27)),S27-N(K27)))</f>
        <v/>
      </c>
      <c r="U27" s="14">
        <f>IF(T27="","",T27-AsOf)</f>
        <v/>
      </c>
      <c r="V27" s="15">
        <f>IF(A27="","",IF(E27="Cancelled","Cancelled",IF(S27="","Missing data",IF(E27="Cancelling","Cancelling: last term",IF(M27&lt;&gt;"Yes","Renews by hand",IF(U27&lt;0,"Notice window passed",IF(U27&lt;=ActDays,"Act now",IF(U27&lt;=ReviewDays,"Review","OK"))))))))</f>
        <v/>
      </c>
      <c r="W27" s="13">
        <f>IF(S27="","",IF(E27="Cancelling",0,G27*(1+N(N27))))</f>
        <v/>
      </c>
      <c r="X27" s="13">
        <f>IF(OR(P27=0,H27="",I27=""),0,IF(H27&lt;=0,0,MAX(0,H27-I27)/H27*Q27))</f>
        <v/>
      </c>
      <c r="Y27" s="16">
        <f>IF(S27="","",IF(T27="",S27+ROW()/100000,IF(T27&lt;AsOf,"",T27+ROW()/100000)))</f>
        <v/>
      </c>
      <c r="Z27" s="17">
        <f>IF(A27="","",IF(E27="Cancelled","",IF(OR(F27="",G27="",J27=""),"Fill bills every, price and first bill date",IF(AND(M27="Yes",K27="",E27&lt;&gt;"Cancelling"),"Notice blank: treated as 0",""))))</f>
        <v/>
      </c>
    </row>
    <row r="28">
      <c r="A28" s="9" t="n"/>
      <c r="B28" s="9" t="n"/>
      <c r="C28" s="9" t="n"/>
      <c r="D28" s="9" t="n"/>
      <c r="E28" s="9" t="n"/>
      <c r="F28" s="8" t="n"/>
      <c r="G28" s="11" t="n"/>
      <c r="H28" s="8" t="n"/>
      <c r="I28" s="8" t="n"/>
      <c r="J28" s="6" t="n"/>
      <c r="K28" s="8" t="n"/>
      <c r="L28" s="9" t="n"/>
      <c r="M28" s="9" t="n"/>
      <c r="N28" s="12" t="n"/>
      <c r="O28" s="9" t="n"/>
      <c r="P28" s="13">
        <f>IF(OR(A28="",E28="Cancelled",F28="",G28="",F28&lt;=0),0,G28/F28)</f>
        <v/>
      </c>
      <c r="Q28" s="13">
        <f>P28*12</f>
        <v/>
      </c>
      <c r="R28" s="14">
        <f>IF(OR(A28="",E28="Cancelled",F28="",G28="",J28="",F28&lt;=0),"",IF(J28&gt;AsOf,0,INT(DATEDIF(J28,AsOf,"m")/F28)+1))</f>
        <v/>
      </c>
      <c r="S28" s="7">
        <f>IF(R28="","",IF(EDATE(J28,F28*R28)&lt;=AsOf,EDATE(J28,F28*(R28+1)),EDATE(J28,F28*R28)))</f>
        <v/>
      </c>
      <c r="T28" s="7">
        <f>IF(OR(S28="",M28&lt;&gt;"Yes",E28="Cancelling"),"",IF(L28="Months",EDATE(S28,-N(K28)),S28-N(K28)))</f>
        <v/>
      </c>
      <c r="U28" s="14">
        <f>IF(T28="","",T28-AsOf)</f>
        <v/>
      </c>
      <c r="V28" s="15">
        <f>IF(A28="","",IF(E28="Cancelled","Cancelled",IF(S28="","Missing data",IF(E28="Cancelling","Cancelling: last term",IF(M28&lt;&gt;"Yes","Renews by hand",IF(U28&lt;0,"Notice window passed",IF(U28&lt;=ActDays,"Act now",IF(U28&lt;=ReviewDays,"Review","OK"))))))))</f>
        <v/>
      </c>
      <c r="W28" s="13">
        <f>IF(S28="","",IF(E28="Cancelling",0,G28*(1+N(N28))))</f>
        <v/>
      </c>
      <c r="X28" s="13">
        <f>IF(OR(P28=0,H28="",I28=""),0,IF(H28&lt;=0,0,MAX(0,H28-I28)/H28*Q28))</f>
        <v/>
      </c>
      <c r="Y28" s="16">
        <f>IF(S28="","",IF(T28="",S28+ROW()/100000,IF(T28&lt;AsOf,"",T28+ROW()/100000)))</f>
        <v/>
      </c>
      <c r="Z28" s="17">
        <f>IF(A28="","",IF(E28="Cancelled","",IF(OR(F28="",G28="",J28=""),"Fill bills every, price and first bill date",IF(AND(M28="Yes",K28="",E28&lt;&gt;"Cancelling"),"Notice blank: treated as 0",""))))</f>
        <v/>
      </c>
    </row>
    <row r="29">
      <c r="A29" s="9" t="n"/>
      <c r="B29" s="9" t="n"/>
      <c r="C29" s="9" t="n"/>
      <c r="D29" s="9" t="n"/>
      <c r="E29" s="9" t="n"/>
      <c r="F29" s="8" t="n"/>
      <c r="G29" s="11" t="n"/>
      <c r="H29" s="8" t="n"/>
      <c r="I29" s="8" t="n"/>
      <c r="J29" s="6" t="n"/>
      <c r="K29" s="8" t="n"/>
      <c r="L29" s="9" t="n"/>
      <c r="M29" s="9" t="n"/>
      <c r="N29" s="12" t="n"/>
      <c r="O29" s="9" t="n"/>
      <c r="P29" s="13">
        <f>IF(OR(A29="",E29="Cancelled",F29="",G29="",F29&lt;=0),0,G29/F29)</f>
        <v/>
      </c>
      <c r="Q29" s="13">
        <f>P29*12</f>
        <v/>
      </c>
      <c r="R29" s="14">
        <f>IF(OR(A29="",E29="Cancelled",F29="",G29="",J29="",F29&lt;=0),"",IF(J29&gt;AsOf,0,INT(DATEDIF(J29,AsOf,"m")/F29)+1))</f>
        <v/>
      </c>
      <c r="S29" s="7">
        <f>IF(R29="","",IF(EDATE(J29,F29*R29)&lt;=AsOf,EDATE(J29,F29*(R29+1)),EDATE(J29,F29*R29)))</f>
        <v/>
      </c>
      <c r="T29" s="7">
        <f>IF(OR(S29="",M29&lt;&gt;"Yes",E29="Cancelling"),"",IF(L29="Months",EDATE(S29,-N(K29)),S29-N(K29)))</f>
        <v/>
      </c>
      <c r="U29" s="14">
        <f>IF(T29="","",T29-AsOf)</f>
        <v/>
      </c>
      <c r="V29" s="15">
        <f>IF(A29="","",IF(E29="Cancelled","Cancelled",IF(S29="","Missing data",IF(E29="Cancelling","Cancelling: last term",IF(M29&lt;&gt;"Yes","Renews by hand",IF(U29&lt;0,"Notice window passed",IF(U29&lt;=ActDays,"Act now",IF(U29&lt;=ReviewDays,"Review","OK"))))))))</f>
        <v/>
      </c>
      <c r="W29" s="13">
        <f>IF(S29="","",IF(E29="Cancelling",0,G29*(1+N(N29))))</f>
        <v/>
      </c>
      <c r="X29" s="13">
        <f>IF(OR(P29=0,H29="",I29=""),0,IF(H29&lt;=0,0,MAX(0,H29-I29)/H29*Q29))</f>
        <v/>
      </c>
      <c r="Y29" s="16">
        <f>IF(S29="","",IF(T29="",S29+ROW()/100000,IF(T29&lt;AsOf,"",T29+ROW()/100000)))</f>
        <v/>
      </c>
      <c r="Z29" s="17">
        <f>IF(A29="","",IF(E29="Cancelled","",IF(OR(F29="",G29="",J29=""),"Fill bills every, price and first bill date",IF(AND(M29="Yes",K29="",E29&lt;&gt;"Cancelling"),"Notice blank: treated as 0",""))))</f>
        <v/>
      </c>
    </row>
    <row r="30">
      <c r="A30" s="9" t="n"/>
      <c r="B30" s="9" t="n"/>
      <c r="C30" s="9" t="n"/>
      <c r="D30" s="9" t="n"/>
      <c r="E30" s="9" t="n"/>
      <c r="F30" s="8" t="n"/>
      <c r="G30" s="11" t="n"/>
      <c r="H30" s="8" t="n"/>
      <c r="I30" s="8" t="n"/>
      <c r="J30" s="6" t="n"/>
      <c r="K30" s="8" t="n"/>
      <c r="L30" s="9" t="n"/>
      <c r="M30" s="9" t="n"/>
      <c r="N30" s="12" t="n"/>
      <c r="O30" s="9" t="n"/>
      <c r="P30" s="13">
        <f>IF(OR(A30="",E30="Cancelled",F30="",G30="",F30&lt;=0),0,G30/F30)</f>
        <v/>
      </c>
      <c r="Q30" s="13">
        <f>P30*12</f>
        <v/>
      </c>
      <c r="R30" s="14">
        <f>IF(OR(A30="",E30="Cancelled",F30="",G30="",J30="",F30&lt;=0),"",IF(J30&gt;AsOf,0,INT(DATEDIF(J30,AsOf,"m")/F30)+1))</f>
        <v/>
      </c>
      <c r="S30" s="7">
        <f>IF(R30="","",IF(EDATE(J30,F30*R30)&lt;=AsOf,EDATE(J30,F30*(R30+1)),EDATE(J30,F30*R30)))</f>
        <v/>
      </c>
      <c r="T30" s="7">
        <f>IF(OR(S30="",M30&lt;&gt;"Yes",E30="Cancelling"),"",IF(L30="Months",EDATE(S30,-N(K30)),S30-N(K30)))</f>
        <v/>
      </c>
      <c r="U30" s="14">
        <f>IF(T30="","",T30-AsOf)</f>
        <v/>
      </c>
      <c r="V30" s="15">
        <f>IF(A30="","",IF(E30="Cancelled","Cancelled",IF(S30="","Missing data",IF(E30="Cancelling","Cancelling: last term",IF(M30&lt;&gt;"Yes","Renews by hand",IF(U30&lt;0,"Notice window passed",IF(U30&lt;=ActDays,"Act now",IF(U30&lt;=ReviewDays,"Review","OK"))))))))</f>
        <v/>
      </c>
      <c r="W30" s="13">
        <f>IF(S30="","",IF(E30="Cancelling",0,G30*(1+N(N30))))</f>
        <v/>
      </c>
      <c r="X30" s="13">
        <f>IF(OR(P30=0,H30="",I30=""),0,IF(H30&lt;=0,0,MAX(0,H30-I30)/H30*Q30))</f>
        <v/>
      </c>
      <c r="Y30" s="16">
        <f>IF(S30="","",IF(T30="",S30+ROW()/100000,IF(T30&lt;AsOf,"",T30+ROW()/100000)))</f>
        <v/>
      </c>
      <c r="Z30" s="17">
        <f>IF(A30="","",IF(E30="Cancelled","",IF(OR(F30="",G30="",J30=""),"Fill bills every, price and first bill date",IF(AND(M30="Yes",K30="",E30&lt;&gt;"Cancelling"),"Notice blank: treated as 0",""))))</f>
        <v/>
      </c>
    </row>
    <row r="31">
      <c r="A31" s="9" t="n"/>
      <c r="B31" s="9" t="n"/>
      <c r="C31" s="9" t="n"/>
      <c r="D31" s="9" t="n"/>
      <c r="E31" s="9" t="n"/>
      <c r="F31" s="8" t="n"/>
      <c r="G31" s="11" t="n"/>
      <c r="H31" s="8" t="n"/>
      <c r="I31" s="8" t="n"/>
      <c r="J31" s="6" t="n"/>
      <c r="K31" s="8" t="n"/>
      <c r="L31" s="9" t="n"/>
      <c r="M31" s="9" t="n"/>
      <c r="N31" s="12" t="n"/>
      <c r="O31" s="9" t="n"/>
      <c r="P31" s="13">
        <f>IF(OR(A31="",E31="Cancelled",F31="",G31="",F31&lt;=0),0,G31/F31)</f>
        <v/>
      </c>
      <c r="Q31" s="13">
        <f>P31*12</f>
        <v/>
      </c>
      <c r="R31" s="14">
        <f>IF(OR(A31="",E31="Cancelled",F31="",G31="",J31="",F31&lt;=0),"",IF(J31&gt;AsOf,0,INT(DATEDIF(J31,AsOf,"m")/F31)+1))</f>
        <v/>
      </c>
      <c r="S31" s="7">
        <f>IF(R31="","",IF(EDATE(J31,F31*R31)&lt;=AsOf,EDATE(J31,F31*(R31+1)),EDATE(J31,F31*R31)))</f>
        <v/>
      </c>
      <c r="T31" s="7">
        <f>IF(OR(S31="",M31&lt;&gt;"Yes",E31="Cancelling"),"",IF(L31="Months",EDATE(S31,-N(K31)),S31-N(K31)))</f>
        <v/>
      </c>
      <c r="U31" s="14">
        <f>IF(T31="","",T31-AsOf)</f>
        <v/>
      </c>
      <c r="V31" s="15">
        <f>IF(A31="","",IF(E31="Cancelled","Cancelled",IF(S31="","Missing data",IF(E31="Cancelling","Cancelling: last term",IF(M31&lt;&gt;"Yes","Renews by hand",IF(U31&lt;0,"Notice window passed",IF(U31&lt;=ActDays,"Act now",IF(U31&lt;=ReviewDays,"Review","OK"))))))))</f>
        <v/>
      </c>
      <c r="W31" s="13">
        <f>IF(S31="","",IF(E31="Cancelling",0,G31*(1+N(N31))))</f>
        <v/>
      </c>
      <c r="X31" s="13">
        <f>IF(OR(P31=0,H31="",I31=""),0,IF(H31&lt;=0,0,MAX(0,H31-I31)/H31*Q31))</f>
        <v/>
      </c>
      <c r="Y31" s="16">
        <f>IF(S31="","",IF(T31="",S31+ROW()/100000,IF(T31&lt;AsOf,"",T31+ROW()/100000)))</f>
        <v/>
      </c>
      <c r="Z31" s="17">
        <f>IF(A31="","",IF(E31="Cancelled","",IF(OR(F31="",G31="",J31=""),"Fill bills every, price and first bill date",IF(AND(M31="Yes",K31="",E31&lt;&gt;"Cancelling"),"Notice blank: treated as 0",""))))</f>
        <v/>
      </c>
    </row>
    <row r="32">
      <c r="A32" s="9" t="n"/>
      <c r="B32" s="9" t="n"/>
      <c r="C32" s="9" t="n"/>
      <c r="D32" s="9" t="n"/>
      <c r="E32" s="9" t="n"/>
      <c r="F32" s="8" t="n"/>
      <c r="G32" s="11" t="n"/>
      <c r="H32" s="8" t="n"/>
      <c r="I32" s="8" t="n"/>
      <c r="J32" s="6" t="n"/>
      <c r="K32" s="8" t="n"/>
      <c r="L32" s="9" t="n"/>
      <c r="M32" s="9" t="n"/>
      <c r="N32" s="12" t="n"/>
      <c r="O32" s="9" t="n"/>
      <c r="P32" s="13">
        <f>IF(OR(A32="",E32="Cancelled",F32="",G32="",F32&lt;=0),0,G32/F32)</f>
        <v/>
      </c>
      <c r="Q32" s="13">
        <f>P32*12</f>
        <v/>
      </c>
      <c r="R32" s="14">
        <f>IF(OR(A32="",E32="Cancelled",F32="",G32="",J32="",F32&lt;=0),"",IF(J32&gt;AsOf,0,INT(DATEDIF(J32,AsOf,"m")/F32)+1))</f>
        <v/>
      </c>
      <c r="S32" s="7">
        <f>IF(R32="","",IF(EDATE(J32,F32*R32)&lt;=AsOf,EDATE(J32,F32*(R32+1)),EDATE(J32,F32*R32)))</f>
        <v/>
      </c>
      <c r="T32" s="7">
        <f>IF(OR(S32="",M32&lt;&gt;"Yes",E32="Cancelling"),"",IF(L32="Months",EDATE(S32,-N(K32)),S32-N(K32)))</f>
        <v/>
      </c>
      <c r="U32" s="14">
        <f>IF(T32="","",T32-AsOf)</f>
        <v/>
      </c>
      <c r="V32" s="15">
        <f>IF(A32="","",IF(E32="Cancelled","Cancelled",IF(S32="","Missing data",IF(E32="Cancelling","Cancelling: last term",IF(M32&lt;&gt;"Yes","Renews by hand",IF(U32&lt;0,"Notice window passed",IF(U32&lt;=ActDays,"Act now",IF(U32&lt;=ReviewDays,"Review","OK"))))))))</f>
        <v/>
      </c>
      <c r="W32" s="13">
        <f>IF(S32="","",IF(E32="Cancelling",0,G32*(1+N(N32))))</f>
        <v/>
      </c>
      <c r="X32" s="13">
        <f>IF(OR(P32=0,H32="",I32=""),0,IF(H32&lt;=0,0,MAX(0,H32-I32)/H32*Q32))</f>
        <v/>
      </c>
      <c r="Y32" s="16">
        <f>IF(S32="","",IF(T32="",S32+ROW()/100000,IF(T32&lt;AsOf,"",T32+ROW()/100000)))</f>
        <v/>
      </c>
      <c r="Z32" s="17">
        <f>IF(A32="","",IF(E32="Cancelled","",IF(OR(F32="",G32="",J32=""),"Fill bills every, price and first bill date",IF(AND(M32="Yes",K32="",E32&lt;&gt;"Cancelling"),"Notice blank: treated as 0",""))))</f>
        <v/>
      </c>
    </row>
    <row r="33">
      <c r="A33" s="9" t="n"/>
      <c r="B33" s="9" t="n"/>
      <c r="C33" s="9" t="n"/>
      <c r="D33" s="9" t="n"/>
      <c r="E33" s="9" t="n"/>
      <c r="F33" s="8" t="n"/>
      <c r="G33" s="11" t="n"/>
      <c r="H33" s="8" t="n"/>
      <c r="I33" s="8" t="n"/>
      <c r="J33" s="6" t="n"/>
      <c r="K33" s="8" t="n"/>
      <c r="L33" s="9" t="n"/>
      <c r="M33" s="9" t="n"/>
      <c r="N33" s="12" t="n"/>
      <c r="O33" s="9" t="n"/>
      <c r="P33" s="13">
        <f>IF(OR(A33="",E33="Cancelled",F33="",G33="",F33&lt;=0),0,G33/F33)</f>
        <v/>
      </c>
      <c r="Q33" s="13">
        <f>P33*12</f>
        <v/>
      </c>
      <c r="R33" s="14">
        <f>IF(OR(A33="",E33="Cancelled",F33="",G33="",J33="",F33&lt;=0),"",IF(J33&gt;AsOf,0,INT(DATEDIF(J33,AsOf,"m")/F33)+1))</f>
        <v/>
      </c>
      <c r="S33" s="7">
        <f>IF(R33="","",IF(EDATE(J33,F33*R33)&lt;=AsOf,EDATE(J33,F33*(R33+1)),EDATE(J33,F33*R33)))</f>
        <v/>
      </c>
      <c r="T33" s="7">
        <f>IF(OR(S33="",M33&lt;&gt;"Yes",E33="Cancelling"),"",IF(L33="Months",EDATE(S33,-N(K33)),S33-N(K33)))</f>
        <v/>
      </c>
      <c r="U33" s="14">
        <f>IF(T33="","",T33-AsOf)</f>
        <v/>
      </c>
      <c r="V33" s="15">
        <f>IF(A33="","",IF(E33="Cancelled","Cancelled",IF(S33="","Missing data",IF(E33="Cancelling","Cancelling: last term",IF(M33&lt;&gt;"Yes","Renews by hand",IF(U33&lt;0,"Notice window passed",IF(U33&lt;=ActDays,"Act now",IF(U33&lt;=ReviewDays,"Review","OK"))))))))</f>
        <v/>
      </c>
      <c r="W33" s="13">
        <f>IF(S33="","",IF(E33="Cancelling",0,G33*(1+N(N33))))</f>
        <v/>
      </c>
      <c r="X33" s="13">
        <f>IF(OR(P33=0,H33="",I33=""),0,IF(H33&lt;=0,0,MAX(0,H33-I33)/H33*Q33))</f>
        <v/>
      </c>
      <c r="Y33" s="16">
        <f>IF(S33="","",IF(T33="",S33+ROW()/100000,IF(T33&lt;AsOf,"",T33+ROW()/100000)))</f>
        <v/>
      </c>
      <c r="Z33" s="17">
        <f>IF(A33="","",IF(E33="Cancelled","",IF(OR(F33="",G33="",J33=""),"Fill bills every, price and first bill date",IF(AND(M33="Yes",K33="",E33&lt;&gt;"Cancelling"),"Notice blank: treated as 0",""))))</f>
        <v/>
      </c>
    </row>
    <row r="34">
      <c r="A34" s="9" t="n"/>
      <c r="B34" s="9" t="n"/>
      <c r="C34" s="9" t="n"/>
      <c r="D34" s="9" t="n"/>
      <c r="E34" s="9" t="n"/>
      <c r="F34" s="8" t="n"/>
      <c r="G34" s="11" t="n"/>
      <c r="H34" s="8" t="n"/>
      <c r="I34" s="8" t="n"/>
      <c r="J34" s="6" t="n"/>
      <c r="K34" s="8" t="n"/>
      <c r="L34" s="9" t="n"/>
      <c r="M34" s="9" t="n"/>
      <c r="N34" s="12" t="n"/>
      <c r="O34" s="9" t="n"/>
      <c r="P34" s="13">
        <f>IF(OR(A34="",E34="Cancelled",F34="",G34="",F34&lt;=0),0,G34/F34)</f>
        <v/>
      </c>
      <c r="Q34" s="13">
        <f>P34*12</f>
        <v/>
      </c>
      <c r="R34" s="14">
        <f>IF(OR(A34="",E34="Cancelled",F34="",G34="",J34="",F34&lt;=0),"",IF(J34&gt;AsOf,0,INT(DATEDIF(J34,AsOf,"m")/F34)+1))</f>
        <v/>
      </c>
      <c r="S34" s="7">
        <f>IF(R34="","",IF(EDATE(J34,F34*R34)&lt;=AsOf,EDATE(J34,F34*(R34+1)),EDATE(J34,F34*R34)))</f>
        <v/>
      </c>
      <c r="T34" s="7">
        <f>IF(OR(S34="",M34&lt;&gt;"Yes",E34="Cancelling"),"",IF(L34="Months",EDATE(S34,-N(K34)),S34-N(K34)))</f>
        <v/>
      </c>
      <c r="U34" s="14">
        <f>IF(T34="","",T34-AsOf)</f>
        <v/>
      </c>
      <c r="V34" s="15">
        <f>IF(A34="","",IF(E34="Cancelled","Cancelled",IF(S34="","Missing data",IF(E34="Cancelling","Cancelling: last term",IF(M34&lt;&gt;"Yes","Renews by hand",IF(U34&lt;0,"Notice window passed",IF(U34&lt;=ActDays,"Act now",IF(U34&lt;=ReviewDays,"Review","OK"))))))))</f>
        <v/>
      </c>
      <c r="W34" s="13">
        <f>IF(S34="","",IF(E34="Cancelling",0,G34*(1+N(N34))))</f>
        <v/>
      </c>
      <c r="X34" s="13">
        <f>IF(OR(P34=0,H34="",I34=""),0,IF(H34&lt;=0,0,MAX(0,H34-I34)/H34*Q34))</f>
        <v/>
      </c>
      <c r="Y34" s="16">
        <f>IF(S34="","",IF(T34="",S34+ROW()/100000,IF(T34&lt;AsOf,"",T34+ROW()/100000)))</f>
        <v/>
      </c>
      <c r="Z34" s="17">
        <f>IF(A34="","",IF(E34="Cancelled","",IF(OR(F34="",G34="",J34=""),"Fill bills every, price and first bill date",IF(AND(M34="Yes",K34="",E34&lt;&gt;"Cancelling"),"Notice blank: treated as 0",""))))</f>
        <v/>
      </c>
    </row>
    <row r="35">
      <c r="A35" s="9" t="n"/>
      <c r="B35" s="9" t="n"/>
      <c r="C35" s="9" t="n"/>
      <c r="D35" s="9" t="n"/>
      <c r="E35" s="9" t="n"/>
      <c r="F35" s="8" t="n"/>
      <c r="G35" s="11" t="n"/>
      <c r="H35" s="8" t="n"/>
      <c r="I35" s="8" t="n"/>
      <c r="J35" s="6" t="n"/>
      <c r="K35" s="8" t="n"/>
      <c r="L35" s="9" t="n"/>
      <c r="M35" s="9" t="n"/>
      <c r="N35" s="12" t="n"/>
      <c r="O35" s="9" t="n"/>
      <c r="P35" s="13">
        <f>IF(OR(A35="",E35="Cancelled",F35="",G35="",F35&lt;=0),0,G35/F35)</f>
        <v/>
      </c>
      <c r="Q35" s="13">
        <f>P35*12</f>
        <v/>
      </c>
      <c r="R35" s="14">
        <f>IF(OR(A35="",E35="Cancelled",F35="",G35="",J35="",F35&lt;=0),"",IF(J35&gt;AsOf,0,INT(DATEDIF(J35,AsOf,"m")/F35)+1))</f>
        <v/>
      </c>
      <c r="S35" s="7">
        <f>IF(R35="","",IF(EDATE(J35,F35*R35)&lt;=AsOf,EDATE(J35,F35*(R35+1)),EDATE(J35,F35*R35)))</f>
        <v/>
      </c>
      <c r="T35" s="7">
        <f>IF(OR(S35="",M35&lt;&gt;"Yes",E35="Cancelling"),"",IF(L35="Months",EDATE(S35,-N(K35)),S35-N(K35)))</f>
        <v/>
      </c>
      <c r="U35" s="14">
        <f>IF(T35="","",T35-AsOf)</f>
        <v/>
      </c>
      <c r="V35" s="15">
        <f>IF(A35="","",IF(E35="Cancelled","Cancelled",IF(S35="","Missing data",IF(E35="Cancelling","Cancelling: last term",IF(M35&lt;&gt;"Yes","Renews by hand",IF(U35&lt;0,"Notice window passed",IF(U35&lt;=ActDays,"Act now",IF(U35&lt;=ReviewDays,"Review","OK"))))))))</f>
        <v/>
      </c>
      <c r="W35" s="13">
        <f>IF(S35="","",IF(E35="Cancelling",0,G35*(1+N(N35))))</f>
        <v/>
      </c>
      <c r="X35" s="13">
        <f>IF(OR(P35=0,H35="",I35=""),0,IF(H35&lt;=0,0,MAX(0,H35-I35)/H35*Q35))</f>
        <v/>
      </c>
      <c r="Y35" s="16">
        <f>IF(S35="","",IF(T35="",S35+ROW()/100000,IF(T35&lt;AsOf,"",T35+ROW()/100000)))</f>
        <v/>
      </c>
      <c r="Z35" s="17">
        <f>IF(A35="","",IF(E35="Cancelled","",IF(OR(F35="",G35="",J35=""),"Fill bills every, price and first bill date",IF(AND(M35="Yes",K35="",E35&lt;&gt;"Cancelling"),"Notice blank: treated as 0",""))))</f>
        <v/>
      </c>
    </row>
    <row r="36">
      <c r="A36" s="9" t="n"/>
      <c r="B36" s="9" t="n"/>
      <c r="C36" s="9" t="n"/>
      <c r="D36" s="9" t="n"/>
      <c r="E36" s="9" t="n"/>
      <c r="F36" s="8" t="n"/>
      <c r="G36" s="11" t="n"/>
      <c r="H36" s="8" t="n"/>
      <c r="I36" s="8" t="n"/>
      <c r="J36" s="6" t="n"/>
      <c r="K36" s="8" t="n"/>
      <c r="L36" s="9" t="n"/>
      <c r="M36" s="9" t="n"/>
      <c r="N36" s="12" t="n"/>
      <c r="O36" s="9" t="n"/>
      <c r="P36" s="13">
        <f>IF(OR(A36="",E36="Cancelled",F36="",G36="",F36&lt;=0),0,G36/F36)</f>
        <v/>
      </c>
      <c r="Q36" s="13">
        <f>P36*12</f>
        <v/>
      </c>
      <c r="R36" s="14">
        <f>IF(OR(A36="",E36="Cancelled",F36="",G36="",J36="",F36&lt;=0),"",IF(J36&gt;AsOf,0,INT(DATEDIF(J36,AsOf,"m")/F36)+1))</f>
        <v/>
      </c>
      <c r="S36" s="7">
        <f>IF(R36="","",IF(EDATE(J36,F36*R36)&lt;=AsOf,EDATE(J36,F36*(R36+1)),EDATE(J36,F36*R36)))</f>
        <v/>
      </c>
      <c r="T36" s="7">
        <f>IF(OR(S36="",M36&lt;&gt;"Yes",E36="Cancelling"),"",IF(L36="Months",EDATE(S36,-N(K36)),S36-N(K36)))</f>
        <v/>
      </c>
      <c r="U36" s="14">
        <f>IF(T36="","",T36-AsOf)</f>
        <v/>
      </c>
      <c r="V36" s="15">
        <f>IF(A36="","",IF(E36="Cancelled","Cancelled",IF(S36="","Missing data",IF(E36="Cancelling","Cancelling: last term",IF(M36&lt;&gt;"Yes","Renews by hand",IF(U36&lt;0,"Notice window passed",IF(U36&lt;=ActDays,"Act now",IF(U36&lt;=ReviewDays,"Review","OK"))))))))</f>
        <v/>
      </c>
      <c r="W36" s="13">
        <f>IF(S36="","",IF(E36="Cancelling",0,G36*(1+N(N36))))</f>
        <v/>
      </c>
      <c r="X36" s="13">
        <f>IF(OR(P36=0,H36="",I36=""),0,IF(H36&lt;=0,0,MAX(0,H36-I36)/H36*Q36))</f>
        <v/>
      </c>
      <c r="Y36" s="16">
        <f>IF(S36="","",IF(T36="",S36+ROW()/100000,IF(T36&lt;AsOf,"",T36+ROW()/100000)))</f>
        <v/>
      </c>
      <c r="Z36" s="17">
        <f>IF(A36="","",IF(E36="Cancelled","",IF(OR(F36="",G36="",J36=""),"Fill bills every, price and first bill date",IF(AND(M36="Yes",K36="",E36&lt;&gt;"Cancelling"),"Notice blank: treated as 0",""))))</f>
        <v/>
      </c>
    </row>
    <row r="37">
      <c r="A37" s="9" t="n"/>
      <c r="B37" s="9" t="n"/>
      <c r="C37" s="9" t="n"/>
      <c r="D37" s="9" t="n"/>
      <c r="E37" s="9" t="n"/>
      <c r="F37" s="8" t="n"/>
      <c r="G37" s="11" t="n"/>
      <c r="H37" s="8" t="n"/>
      <c r="I37" s="8" t="n"/>
      <c r="J37" s="6" t="n"/>
      <c r="K37" s="8" t="n"/>
      <c r="L37" s="9" t="n"/>
      <c r="M37" s="9" t="n"/>
      <c r="N37" s="12" t="n"/>
      <c r="O37" s="9" t="n"/>
      <c r="P37" s="13">
        <f>IF(OR(A37="",E37="Cancelled",F37="",G37="",F37&lt;=0),0,G37/F37)</f>
        <v/>
      </c>
      <c r="Q37" s="13">
        <f>P37*12</f>
        <v/>
      </c>
      <c r="R37" s="14">
        <f>IF(OR(A37="",E37="Cancelled",F37="",G37="",J37="",F37&lt;=0),"",IF(J37&gt;AsOf,0,INT(DATEDIF(J37,AsOf,"m")/F37)+1))</f>
        <v/>
      </c>
      <c r="S37" s="7">
        <f>IF(R37="","",IF(EDATE(J37,F37*R37)&lt;=AsOf,EDATE(J37,F37*(R37+1)),EDATE(J37,F37*R37)))</f>
        <v/>
      </c>
      <c r="T37" s="7">
        <f>IF(OR(S37="",M37&lt;&gt;"Yes",E37="Cancelling"),"",IF(L37="Months",EDATE(S37,-N(K37)),S37-N(K37)))</f>
        <v/>
      </c>
      <c r="U37" s="14">
        <f>IF(T37="","",T37-AsOf)</f>
        <v/>
      </c>
      <c r="V37" s="15">
        <f>IF(A37="","",IF(E37="Cancelled","Cancelled",IF(S37="","Missing data",IF(E37="Cancelling","Cancelling: last term",IF(M37&lt;&gt;"Yes","Renews by hand",IF(U37&lt;0,"Notice window passed",IF(U37&lt;=ActDays,"Act now",IF(U37&lt;=ReviewDays,"Review","OK"))))))))</f>
        <v/>
      </c>
      <c r="W37" s="13">
        <f>IF(S37="","",IF(E37="Cancelling",0,G37*(1+N(N37))))</f>
        <v/>
      </c>
      <c r="X37" s="13">
        <f>IF(OR(P37=0,H37="",I37=""),0,IF(H37&lt;=0,0,MAX(0,H37-I37)/H37*Q37))</f>
        <v/>
      </c>
      <c r="Y37" s="16">
        <f>IF(S37="","",IF(T37="",S37+ROW()/100000,IF(T37&lt;AsOf,"",T37+ROW()/100000)))</f>
        <v/>
      </c>
      <c r="Z37" s="17">
        <f>IF(A37="","",IF(E37="Cancelled","",IF(OR(F37="",G37="",J37=""),"Fill bills every, price and first bill date",IF(AND(M37="Yes",K37="",E37&lt;&gt;"Cancelling"),"Notice blank: treated as 0",""))))</f>
        <v/>
      </c>
    </row>
    <row r="38">
      <c r="A38" s="9" t="n"/>
      <c r="B38" s="9" t="n"/>
      <c r="C38" s="9" t="n"/>
      <c r="D38" s="9" t="n"/>
      <c r="E38" s="9" t="n"/>
      <c r="F38" s="8" t="n"/>
      <c r="G38" s="11" t="n"/>
      <c r="H38" s="8" t="n"/>
      <c r="I38" s="8" t="n"/>
      <c r="J38" s="6" t="n"/>
      <c r="K38" s="8" t="n"/>
      <c r="L38" s="9" t="n"/>
      <c r="M38" s="9" t="n"/>
      <c r="N38" s="12" t="n"/>
      <c r="O38" s="9" t="n"/>
      <c r="P38" s="13">
        <f>IF(OR(A38="",E38="Cancelled",F38="",G38="",F38&lt;=0),0,G38/F38)</f>
        <v/>
      </c>
      <c r="Q38" s="13">
        <f>P38*12</f>
        <v/>
      </c>
      <c r="R38" s="14">
        <f>IF(OR(A38="",E38="Cancelled",F38="",G38="",J38="",F38&lt;=0),"",IF(J38&gt;AsOf,0,INT(DATEDIF(J38,AsOf,"m")/F38)+1))</f>
        <v/>
      </c>
      <c r="S38" s="7">
        <f>IF(R38="","",IF(EDATE(J38,F38*R38)&lt;=AsOf,EDATE(J38,F38*(R38+1)),EDATE(J38,F38*R38)))</f>
        <v/>
      </c>
      <c r="T38" s="7">
        <f>IF(OR(S38="",M38&lt;&gt;"Yes",E38="Cancelling"),"",IF(L38="Months",EDATE(S38,-N(K38)),S38-N(K38)))</f>
        <v/>
      </c>
      <c r="U38" s="14">
        <f>IF(T38="","",T38-AsOf)</f>
        <v/>
      </c>
      <c r="V38" s="15">
        <f>IF(A38="","",IF(E38="Cancelled","Cancelled",IF(S38="","Missing data",IF(E38="Cancelling","Cancelling: last term",IF(M38&lt;&gt;"Yes","Renews by hand",IF(U38&lt;0,"Notice window passed",IF(U38&lt;=ActDays,"Act now",IF(U38&lt;=ReviewDays,"Review","OK"))))))))</f>
        <v/>
      </c>
      <c r="W38" s="13">
        <f>IF(S38="","",IF(E38="Cancelling",0,G38*(1+N(N38))))</f>
        <v/>
      </c>
      <c r="X38" s="13">
        <f>IF(OR(P38=0,H38="",I38=""),0,IF(H38&lt;=0,0,MAX(0,H38-I38)/H38*Q38))</f>
        <v/>
      </c>
      <c r="Y38" s="16">
        <f>IF(S38="","",IF(T38="",S38+ROW()/100000,IF(T38&lt;AsOf,"",T38+ROW()/100000)))</f>
        <v/>
      </c>
      <c r="Z38" s="17">
        <f>IF(A38="","",IF(E38="Cancelled","",IF(OR(F38="",G38="",J38=""),"Fill bills every, price and first bill date",IF(AND(M38="Yes",K38="",E38&lt;&gt;"Cancelling"),"Notice blank: treated as 0",""))))</f>
        <v/>
      </c>
    </row>
    <row r="39">
      <c r="A39" s="9" t="n"/>
      <c r="B39" s="9" t="n"/>
      <c r="C39" s="9" t="n"/>
      <c r="D39" s="9" t="n"/>
      <c r="E39" s="9" t="n"/>
      <c r="F39" s="8" t="n"/>
      <c r="G39" s="11" t="n"/>
      <c r="H39" s="8" t="n"/>
      <c r="I39" s="8" t="n"/>
      <c r="J39" s="6" t="n"/>
      <c r="K39" s="8" t="n"/>
      <c r="L39" s="9" t="n"/>
      <c r="M39" s="9" t="n"/>
      <c r="N39" s="12" t="n"/>
      <c r="O39" s="9" t="n"/>
      <c r="P39" s="13">
        <f>IF(OR(A39="",E39="Cancelled",F39="",G39="",F39&lt;=0),0,G39/F39)</f>
        <v/>
      </c>
      <c r="Q39" s="13">
        <f>P39*12</f>
        <v/>
      </c>
      <c r="R39" s="14">
        <f>IF(OR(A39="",E39="Cancelled",F39="",G39="",J39="",F39&lt;=0),"",IF(J39&gt;AsOf,0,INT(DATEDIF(J39,AsOf,"m")/F39)+1))</f>
        <v/>
      </c>
      <c r="S39" s="7">
        <f>IF(R39="","",IF(EDATE(J39,F39*R39)&lt;=AsOf,EDATE(J39,F39*(R39+1)),EDATE(J39,F39*R39)))</f>
        <v/>
      </c>
      <c r="T39" s="7">
        <f>IF(OR(S39="",M39&lt;&gt;"Yes",E39="Cancelling"),"",IF(L39="Months",EDATE(S39,-N(K39)),S39-N(K39)))</f>
        <v/>
      </c>
      <c r="U39" s="14">
        <f>IF(T39="","",T39-AsOf)</f>
        <v/>
      </c>
      <c r="V39" s="15">
        <f>IF(A39="","",IF(E39="Cancelled","Cancelled",IF(S39="","Missing data",IF(E39="Cancelling","Cancelling: last term",IF(M39&lt;&gt;"Yes","Renews by hand",IF(U39&lt;0,"Notice window passed",IF(U39&lt;=ActDays,"Act now",IF(U39&lt;=ReviewDays,"Review","OK"))))))))</f>
        <v/>
      </c>
      <c r="W39" s="13">
        <f>IF(S39="","",IF(E39="Cancelling",0,G39*(1+N(N39))))</f>
        <v/>
      </c>
      <c r="X39" s="13">
        <f>IF(OR(P39=0,H39="",I39=""),0,IF(H39&lt;=0,0,MAX(0,H39-I39)/H39*Q39))</f>
        <v/>
      </c>
      <c r="Y39" s="16">
        <f>IF(S39="","",IF(T39="",S39+ROW()/100000,IF(T39&lt;AsOf,"",T39+ROW()/100000)))</f>
        <v/>
      </c>
      <c r="Z39" s="17">
        <f>IF(A39="","",IF(E39="Cancelled","",IF(OR(F39="",G39="",J39=""),"Fill bills every, price and first bill date",IF(AND(M39="Yes",K39="",E39&lt;&gt;"Cancelling"),"Notice blank: treated as 0",""))))</f>
        <v/>
      </c>
    </row>
    <row r="40">
      <c r="A40" s="9" t="n"/>
      <c r="B40" s="9" t="n"/>
      <c r="C40" s="9" t="n"/>
      <c r="D40" s="9" t="n"/>
      <c r="E40" s="9" t="n"/>
      <c r="F40" s="8" t="n"/>
      <c r="G40" s="11" t="n"/>
      <c r="H40" s="8" t="n"/>
      <c r="I40" s="8" t="n"/>
      <c r="J40" s="6" t="n"/>
      <c r="K40" s="8" t="n"/>
      <c r="L40" s="9" t="n"/>
      <c r="M40" s="9" t="n"/>
      <c r="N40" s="12" t="n"/>
      <c r="O40" s="9" t="n"/>
      <c r="P40" s="13">
        <f>IF(OR(A40="",E40="Cancelled",F40="",G40="",F40&lt;=0),0,G40/F40)</f>
        <v/>
      </c>
      <c r="Q40" s="13">
        <f>P40*12</f>
        <v/>
      </c>
      <c r="R40" s="14">
        <f>IF(OR(A40="",E40="Cancelled",F40="",G40="",J40="",F40&lt;=0),"",IF(J40&gt;AsOf,0,INT(DATEDIF(J40,AsOf,"m")/F40)+1))</f>
        <v/>
      </c>
      <c r="S40" s="7">
        <f>IF(R40="","",IF(EDATE(J40,F40*R40)&lt;=AsOf,EDATE(J40,F40*(R40+1)),EDATE(J40,F40*R40)))</f>
        <v/>
      </c>
      <c r="T40" s="7">
        <f>IF(OR(S40="",M40&lt;&gt;"Yes",E40="Cancelling"),"",IF(L40="Months",EDATE(S40,-N(K40)),S40-N(K40)))</f>
        <v/>
      </c>
      <c r="U40" s="14">
        <f>IF(T40="","",T40-AsOf)</f>
        <v/>
      </c>
      <c r="V40" s="15">
        <f>IF(A40="","",IF(E40="Cancelled","Cancelled",IF(S40="","Missing data",IF(E40="Cancelling","Cancelling: last term",IF(M40&lt;&gt;"Yes","Renews by hand",IF(U40&lt;0,"Notice window passed",IF(U40&lt;=ActDays,"Act now",IF(U40&lt;=ReviewDays,"Review","OK"))))))))</f>
        <v/>
      </c>
      <c r="W40" s="13">
        <f>IF(S40="","",IF(E40="Cancelling",0,G40*(1+N(N40))))</f>
        <v/>
      </c>
      <c r="X40" s="13">
        <f>IF(OR(P40=0,H40="",I40=""),0,IF(H40&lt;=0,0,MAX(0,H40-I40)/H40*Q40))</f>
        <v/>
      </c>
      <c r="Y40" s="16">
        <f>IF(S40="","",IF(T40="",S40+ROW()/100000,IF(T40&lt;AsOf,"",T40+ROW()/100000)))</f>
        <v/>
      </c>
      <c r="Z40" s="17">
        <f>IF(A40="","",IF(E40="Cancelled","",IF(OR(F40="",G40="",J40=""),"Fill bills every, price and first bill date",IF(AND(M40="Yes",K40="",E40&lt;&gt;"Cancelling"),"Notice blank: treated as 0",""))))</f>
        <v/>
      </c>
    </row>
    <row r="41">
      <c r="A41" s="9" t="n"/>
      <c r="B41" s="9" t="n"/>
      <c r="C41" s="9" t="n"/>
      <c r="D41" s="9" t="n"/>
      <c r="E41" s="9" t="n"/>
      <c r="F41" s="8" t="n"/>
      <c r="G41" s="11" t="n"/>
      <c r="H41" s="8" t="n"/>
      <c r="I41" s="8" t="n"/>
      <c r="J41" s="6" t="n"/>
      <c r="K41" s="8" t="n"/>
      <c r="L41" s="9" t="n"/>
      <c r="M41" s="9" t="n"/>
      <c r="N41" s="12" t="n"/>
      <c r="O41" s="9" t="n"/>
      <c r="P41" s="13">
        <f>IF(OR(A41="",E41="Cancelled",F41="",G41="",F41&lt;=0),0,G41/F41)</f>
        <v/>
      </c>
      <c r="Q41" s="13">
        <f>P41*12</f>
        <v/>
      </c>
      <c r="R41" s="14">
        <f>IF(OR(A41="",E41="Cancelled",F41="",G41="",J41="",F41&lt;=0),"",IF(J41&gt;AsOf,0,INT(DATEDIF(J41,AsOf,"m")/F41)+1))</f>
        <v/>
      </c>
      <c r="S41" s="7">
        <f>IF(R41="","",IF(EDATE(J41,F41*R41)&lt;=AsOf,EDATE(J41,F41*(R41+1)),EDATE(J41,F41*R41)))</f>
        <v/>
      </c>
      <c r="T41" s="7">
        <f>IF(OR(S41="",M41&lt;&gt;"Yes",E41="Cancelling"),"",IF(L41="Months",EDATE(S41,-N(K41)),S41-N(K41)))</f>
        <v/>
      </c>
      <c r="U41" s="14">
        <f>IF(T41="","",T41-AsOf)</f>
        <v/>
      </c>
      <c r="V41" s="15">
        <f>IF(A41="","",IF(E41="Cancelled","Cancelled",IF(S41="","Missing data",IF(E41="Cancelling","Cancelling: last term",IF(M41&lt;&gt;"Yes","Renews by hand",IF(U41&lt;0,"Notice window passed",IF(U41&lt;=ActDays,"Act now",IF(U41&lt;=ReviewDays,"Review","OK"))))))))</f>
        <v/>
      </c>
      <c r="W41" s="13">
        <f>IF(S41="","",IF(E41="Cancelling",0,G41*(1+N(N41))))</f>
        <v/>
      </c>
      <c r="X41" s="13">
        <f>IF(OR(P41=0,H41="",I41=""),0,IF(H41&lt;=0,0,MAX(0,H41-I41)/H41*Q41))</f>
        <v/>
      </c>
      <c r="Y41" s="16">
        <f>IF(S41="","",IF(T41="",S41+ROW()/100000,IF(T41&lt;AsOf,"",T41+ROW()/100000)))</f>
        <v/>
      </c>
      <c r="Z41" s="17">
        <f>IF(A41="","",IF(E41="Cancelled","",IF(OR(F41="",G41="",J41=""),"Fill bills every, price and first bill date",IF(AND(M41="Yes",K41="",E41&lt;&gt;"Cancelling"),"Notice blank: treated as 0",""))))</f>
        <v/>
      </c>
    </row>
    <row r="42">
      <c r="A42" s="9" t="n"/>
      <c r="B42" s="9" t="n"/>
      <c r="C42" s="9" t="n"/>
      <c r="D42" s="9" t="n"/>
      <c r="E42" s="9" t="n"/>
      <c r="F42" s="8" t="n"/>
      <c r="G42" s="11" t="n"/>
      <c r="H42" s="8" t="n"/>
      <c r="I42" s="8" t="n"/>
      <c r="J42" s="6" t="n"/>
      <c r="K42" s="8" t="n"/>
      <c r="L42" s="9" t="n"/>
      <c r="M42" s="9" t="n"/>
      <c r="N42" s="12" t="n"/>
      <c r="O42" s="9" t="n"/>
      <c r="P42" s="13">
        <f>IF(OR(A42="",E42="Cancelled",F42="",G42="",F42&lt;=0),0,G42/F42)</f>
        <v/>
      </c>
      <c r="Q42" s="13">
        <f>P42*12</f>
        <v/>
      </c>
      <c r="R42" s="14">
        <f>IF(OR(A42="",E42="Cancelled",F42="",G42="",J42="",F42&lt;=0),"",IF(J42&gt;AsOf,0,INT(DATEDIF(J42,AsOf,"m")/F42)+1))</f>
        <v/>
      </c>
      <c r="S42" s="7">
        <f>IF(R42="","",IF(EDATE(J42,F42*R42)&lt;=AsOf,EDATE(J42,F42*(R42+1)),EDATE(J42,F42*R42)))</f>
        <v/>
      </c>
      <c r="T42" s="7">
        <f>IF(OR(S42="",M42&lt;&gt;"Yes",E42="Cancelling"),"",IF(L42="Months",EDATE(S42,-N(K42)),S42-N(K42)))</f>
        <v/>
      </c>
      <c r="U42" s="14">
        <f>IF(T42="","",T42-AsOf)</f>
        <v/>
      </c>
      <c r="V42" s="15">
        <f>IF(A42="","",IF(E42="Cancelled","Cancelled",IF(S42="","Missing data",IF(E42="Cancelling","Cancelling: last term",IF(M42&lt;&gt;"Yes","Renews by hand",IF(U42&lt;0,"Notice window passed",IF(U42&lt;=ActDays,"Act now",IF(U42&lt;=ReviewDays,"Review","OK"))))))))</f>
        <v/>
      </c>
      <c r="W42" s="13">
        <f>IF(S42="","",IF(E42="Cancelling",0,G42*(1+N(N42))))</f>
        <v/>
      </c>
      <c r="X42" s="13">
        <f>IF(OR(P42=0,H42="",I42=""),0,IF(H42&lt;=0,0,MAX(0,H42-I42)/H42*Q42))</f>
        <v/>
      </c>
      <c r="Y42" s="16">
        <f>IF(S42="","",IF(T42="",S42+ROW()/100000,IF(T42&lt;AsOf,"",T42+ROW()/100000)))</f>
        <v/>
      </c>
      <c r="Z42" s="17">
        <f>IF(A42="","",IF(E42="Cancelled","",IF(OR(F42="",G42="",J42=""),"Fill bills every, price and first bill date",IF(AND(M42="Yes",K42="",E42&lt;&gt;"Cancelling"),"Notice blank: treated as 0",""))))</f>
        <v/>
      </c>
    </row>
    <row r="43">
      <c r="A43" s="9" t="n"/>
      <c r="B43" s="9" t="n"/>
      <c r="C43" s="9" t="n"/>
      <c r="D43" s="9" t="n"/>
      <c r="E43" s="9" t="n"/>
      <c r="F43" s="8" t="n"/>
      <c r="G43" s="11" t="n"/>
      <c r="H43" s="8" t="n"/>
      <c r="I43" s="8" t="n"/>
      <c r="J43" s="6" t="n"/>
      <c r="K43" s="8" t="n"/>
      <c r="L43" s="9" t="n"/>
      <c r="M43" s="9" t="n"/>
      <c r="N43" s="12" t="n"/>
      <c r="O43" s="9" t="n"/>
      <c r="P43" s="13">
        <f>IF(OR(A43="",E43="Cancelled",F43="",G43="",F43&lt;=0),0,G43/F43)</f>
        <v/>
      </c>
      <c r="Q43" s="13">
        <f>P43*12</f>
        <v/>
      </c>
      <c r="R43" s="14">
        <f>IF(OR(A43="",E43="Cancelled",F43="",G43="",J43="",F43&lt;=0),"",IF(J43&gt;AsOf,0,INT(DATEDIF(J43,AsOf,"m")/F43)+1))</f>
        <v/>
      </c>
      <c r="S43" s="7">
        <f>IF(R43="","",IF(EDATE(J43,F43*R43)&lt;=AsOf,EDATE(J43,F43*(R43+1)),EDATE(J43,F43*R43)))</f>
        <v/>
      </c>
      <c r="T43" s="7">
        <f>IF(OR(S43="",M43&lt;&gt;"Yes",E43="Cancelling"),"",IF(L43="Months",EDATE(S43,-N(K43)),S43-N(K43)))</f>
        <v/>
      </c>
      <c r="U43" s="14">
        <f>IF(T43="","",T43-AsOf)</f>
        <v/>
      </c>
      <c r="V43" s="15">
        <f>IF(A43="","",IF(E43="Cancelled","Cancelled",IF(S43="","Missing data",IF(E43="Cancelling","Cancelling: last term",IF(M43&lt;&gt;"Yes","Renews by hand",IF(U43&lt;0,"Notice window passed",IF(U43&lt;=ActDays,"Act now",IF(U43&lt;=ReviewDays,"Review","OK"))))))))</f>
        <v/>
      </c>
      <c r="W43" s="13">
        <f>IF(S43="","",IF(E43="Cancelling",0,G43*(1+N(N43))))</f>
        <v/>
      </c>
      <c r="X43" s="13">
        <f>IF(OR(P43=0,H43="",I43=""),0,IF(H43&lt;=0,0,MAX(0,H43-I43)/H43*Q43))</f>
        <v/>
      </c>
      <c r="Y43" s="16">
        <f>IF(S43="","",IF(T43="",S43+ROW()/100000,IF(T43&lt;AsOf,"",T43+ROW()/100000)))</f>
        <v/>
      </c>
      <c r="Z43" s="17">
        <f>IF(A43="","",IF(E43="Cancelled","",IF(OR(F43="",G43="",J43=""),"Fill bills every, price and first bill date",IF(AND(M43="Yes",K43="",E43&lt;&gt;"Cancelling"),"Notice blank: treated as 0",""))))</f>
        <v/>
      </c>
    </row>
    <row r="44">
      <c r="A44" s="9" t="n"/>
      <c r="B44" s="9" t="n"/>
      <c r="C44" s="9" t="n"/>
      <c r="D44" s="9" t="n"/>
      <c r="E44" s="9" t="n"/>
      <c r="F44" s="8" t="n"/>
      <c r="G44" s="11" t="n"/>
      <c r="H44" s="8" t="n"/>
      <c r="I44" s="8" t="n"/>
      <c r="J44" s="6" t="n"/>
      <c r="K44" s="8" t="n"/>
      <c r="L44" s="9" t="n"/>
      <c r="M44" s="9" t="n"/>
      <c r="N44" s="12" t="n"/>
      <c r="O44" s="9" t="n"/>
      <c r="P44" s="13">
        <f>IF(OR(A44="",E44="Cancelled",F44="",G44="",F44&lt;=0),0,G44/F44)</f>
        <v/>
      </c>
      <c r="Q44" s="13">
        <f>P44*12</f>
        <v/>
      </c>
      <c r="R44" s="14">
        <f>IF(OR(A44="",E44="Cancelled",F44="",G44="",J44="",F44&lt;=0),"",IF(J44&gt;AsOf,0,INT(DATEDIF(J44,AsOf,"m")/F44)+1))</f>
        <v/>
      </c>
      <c r="S44" s="7">
        <f>IF(R44="","",IF(EDATE(J44,F44*R44)&lt;=AsOf,EDATE(J44,F44*(R44+1)),EDATE(J44,F44*R44)))</f>
        <v/>
      </c>
      <c r="T44" s="7">
        <f>IF(OR(S44="",M44&lt;&gt;"Yes",E44="Cancelling"),"",IF(L44="Months",EDATE(S44,-N(K44)),S44-N(K44)))</f>
        <v/>
      </c>
      <c r="U44" s="14">
        <f>IF(T44="","",T44-AsOf)</f>
        <v/>
      </c>
      <c r="V44" s="15">
        <f>IF(A44="","",IF(E44="Cancelled","Cancelled",IF(S44="","Missing data",IF(E44="Cancelling","Cancelling: last term",IF(M44&lt;&gt;"Yes","Renews by hand",IF(U44&lt;0,"Notice window passed",IF(U44&lt;=ActDays,"Act now",IF(U44&lt;=ReviewDays,"Review","OK"))))))))</f>
        <v/>
      </c>
      <c r="W44" s="13">
        <f>IF(S44="","",IF(E44="Cancelling",0,G44*(1+N(N44))))</f>
        <v/>
      </c>
      <c r="X44" s="13">
        <f>IF(OR(P44=0,H44="",I44=""),0,IF(H44&lt;=0,0,MAX(0,H44-I44)/H44*Q44))</f>
        <v/>
      </c>
      <c r="Y44" s="16">
        <f>IF(S44="","",IF(T44="",S44+ROW()/100000,IF(T44&lt;AsOf,"",T44+ROW()/100000)))</f>
        <v/>
      </c>
      <c r="Z44" s="17">
        <f>IF(A44="","",IF(E44="Cancelled","",IF(OR(F44="",G44="",J44=""),"Fill bills every, price and first bill date",IF(AND(M44="Yes",K44="",E44&lt;&gt;"Cancelling"),"Notice blank: treated as 0",""))))</f>
        <v/>
      </c>
    </row>
    <row r="45">
      <c r="A45" s="9" t="n"/>
      <c r="B45" s="9" t="n"/>
      <c r="C45" s="9" t="n"/>
      <c r="D45" s="9" t="n"/>
      <c r="E45" s="9" t="n"/>
      <c r="F45" s="8" t="n"/>
      <c r="G45" s="11" t="n"/>
      <c r="H45" s="8" t="n"/>
      <c r="I45" s="8" t="n"/>
      <c r="J45" s="6" t="n"/>
      <c r="K45" s="8" t="n"/>
      <c r="L45" s="9" t="n"/>
      <c r="M45" s="9" t="n"/>
      <c r="N45" s="12" t="n"/>
      <c r="O45" s="9" t="n"/>
      <c r="P45" s="13">
        <f>IF(OR(A45="",E45="Cancelled",F45="",G45="",F45&lt;=0),0,G45/F45)</f>
        <v/>
      </c>
      <c r="Q45" s="13">
        <f>P45*12</f>
        <v/>
      </c>
      <c r="R45" s="14">
        <f>IF(OR(A45="",E45="Cancelled",F45="",G45="",J45="",F45&lt;=0),"",IF(J45&gt;AsOf,0,INT(DATEDIF(J45,AsOf,"m")/F45)+1))</f>
        <v/>
      </c>
      <c r="S45" s="7">
        <f>IF(R45="","",IF(EDATE(J45,F45*R45)&lt;=AsOf,EDATE(J45,F45*(R45+1)),EDATE(J45,F45*R45)))</f>
        <v/>
      </c>
      <c r="T45" s="7">
        <f>IF(OR(S45="",M45&lt;&gt;"Yes",E45="Cancelling"),"",IF(L45="Months",EDATE(S45,-N(K45)),S45-N(K45)))</f>
        <v/>
      </c>
      <c r="U45" s="14">
        <f>IF(T45="","",T45-AsOf)</f>
        <v/>
      </c>
      <c r="V45" s="15">
        <f>IF(A45="","",IF(E45="Cancelled","Cancelled",IF(S45="","Missing data",IF(E45="Cancelling","Cancelling: last term",IF(M45&lt;&gt;"Yes","Renews by hand",IF(U45&lt;0,"Notice window passed",IF(U45&lt;=ActDays,"Act now",IF(U45&lt;=ReviewDays,"Review","OK"))))))))</f>
        <v/>
      </c>
      <c r="W45" s="13">
        <f>IF(S45="","",IF(E45="Cancelling",0,G45*(1+N(N45))))</f>
        <v/>
      </c>
      <c r="X45" s="13">
        <f>IF(OR(P45=0,H45="",I45=""),0,IF(H45&lt;=0,0,MAX(0,H45-I45)/H45*Q45))</f>
        <v/>
      </c>
      <c r="Y45" s="16">
        <f>IF(S45="","",IF(T45="",S45+ROW()/100000,IF(T45&lt;AsOf,"",T45+ROW()/100000)))</f>
        <v/>
      </c>
      <c r="Z45" s="17">
        <f>IF(A45="","",IF(E45="Cancelled","",IF(OR(F45="",G45="",J45=""),"Fill bills every, price and first bill date",IF(AND(M45="Yes",K45="",E45&lt;&gt;"Cancelling"),"Notice blank: treated as 0",""))))</f>
        <v/>
      </c>
    </row>
    <row r="46">
      <c r="A46" s="9" t="n"/>
      <c r="B46" s="9" t="n"/>
      <c r="C46" s="9" t="n"/>
      <c r="D46" s="9" t="n"/>
      <c r="E46" s="9" t="n"/>
      <c r="F46" s="8" t="n"/>
      <c r="G46" s="11" t="n"/>
      <c r="H46" s="8" t="n"/>
      <c r="I46" s="8" t="n"/>
      <c r="J46" s="6" t="n"/>
      <c r="K46" s="8" t="n"/>
      <c r="L46" s="9" t="n"/>
      <c r="M46" s="9" t="n"/>
      <c r="N46" s="12" t="n"/>
      <c r="O46" s="9" t="n"/>
      <c r="P46" s="13">
        <f>IF(OR(A46="",E46="Cancelled",F46="",G46="",F46&lt;=0),0,G46/F46)</f>
        <v/>
      </c>
      <c r="Q46" s="13">
        <f>P46*12</f>
        <v/>
      </c>
      <c r="R46" s="14">
        <f>IF(OR(A46="",E46="Cancelled",F46="",G46="",J46="",F46&lt;=0),"",IF(J46&gt;AsOf,0,INT(DATEDIF(J46,AsOf,"m")/F46)+1))</f>
        <v/>
      </c>
      <c r="S46" s="7">
        <f>IF(R46="","",IF(EDATE(J46,F46*R46)&lt;=AsOf,EDATE(J46,F46*(R46+1)),EDATE(J46,F46*R46)))</f>
        <v/>
      </c>
      <c r="T46" s="7">
        <f>IF(OR(S46="",M46&lt;&gt;"Yes",E46="Cancelling"),"",IF(L46="Months",EDATE(S46,-N(K46)),S46-N(K46)))</f>
        <v/>
      </c>
      <c r="U46" s="14">
        <f>IF(T46="","",T46-AsOf)</f>
        <v/>
      </c>
      <c r="V46" s="15">
        <f>IF(A46="","",IF(E46="Cancelled","Cancelled",IF(S46="","Missing data",IF(E46="Cancelling","Cancelling: last term",IF(M46&lt;&gt;"Yes","Renews by hand",IF(U46&lt;0,"Notice window passed",IF(U46&lt;=ActDays,"Act now",IF(U46&lt;=ReviewDays,"Review","OK"))))))))</f>
        <v/>
      </c>
      <c r="W46" s="13">
        <f>IF(S46="","",IF(E46="Cancelling",0,G46*(1+N(N46))))</f>
        <v/>
      </c>
      <c r="X46" s="13">
        <f>IF(OR(P46=0,H46="",I46=""),0,IF(H46&lt;=0,0,MAX(0,H46-I46)/H46*Q46))</f>
        <v/>
      </c>
      <c r="Y46" s="16">
        <f>IF(S46="","",IF(T46="",S46+ROW()/100000,IF(T46&lt;AsOf,"",T46+ROW()/100000)))</f>
        <v/>
      </c>
      <c r="Z46" s="17">
        <f>IF(A46="","",IF(E46="Cancelled","",IF(OR(F46="",G46="",J46=""),"Fill bills every, price and first bill date",IF(AND(M46="Yes",K46="",E46&lt;&gt;"Cancelling"),"Notice blank: treated as 0",""))))</f>
        <v/>
      </c>
    </row>
    <row r="47">
      <c r="A47" s="9" t="n"/>
      <c r="B47" s="9" t="n"/>
      <c r="C47" s="9" t="n"/>
      <c r="D47" s="9" t="n"/>
      <c r="E47" s="9" t="n"/>
      <c r="F47" s="8" t="n"/>
      <c r="G47" s="11" t="n"/>
      <c r="H47" s="8" t="n"/>
      <c r="I47" s="8" t="n"/>
      <c r="J47" s="6" t="n"/>
      <c r="K47" s="8" t="n"/>
      <c r="L47" s="9" t="n"/>
      <c r="M47" s="9" t="n"/>
      <c r="N47" s="12" t="n"/>
      <c r="O47" s="9" t="n"/>
      <c r="P47" s="13">
        <f>IF(OR(A47="",E47="Cancelled",F47="",G47="",F47&lt;=0),0,G47/F47)</f>
        <v/>
      </c>
      <c r="Q47" s="13">
        <f>P47*12</f>
        <v/>
      </c>
      <c r="R47" s="14">
        <f>IF(OR(A47="",E47="Cancelled",F47="",G47="",J47="",F47&lt;=0),"",IF(J47&gt;AsOf,0,INT(DATEDIF(J47,AsOf,"m")/F47)+1))</f>
        <v/>
      </c>
      <c r="S47" s="7">
        <f>IF(R47="","",IF(EDATE(J47,F47*R47)&lt;=AsOf,EDATE(J47,F47*(R47+1)),EDATE(J47,F47*R47)))</f>
        <v/>
      </c>
      <c r="T47" s="7">
        <f>IF(OR(S47="",M47&lt;&gt;"Yes",E47="Cancelling"),"",IF(L47="Months",EDATE(S47,-N(K47)),S47-N(K47)))</f>
        <v/>
      </c>
      <c r="U47" s="14">
        <f>IF(T47="","",T47-AsOf)</f>
        <v/>
      </c>
      <c r="V47" s="15">
        <f>IF(A47="","",IF(E47="Cancelled","Cancelled",IF(S47="","Missing data",IF(E47="Cancelling","Cancelling: last term",IF(M47&lt;&gt;"Yes","Renews by hand",IF(U47&lt;0,"Notice window passed",IF(U47&lt;=ActDays,"Act now",IF(U47&lt;=ReviewDays,"Review","OK"))))))))</f>
        <v/>
      </c>
      <c r="W47" s="13">
        <f>IF(S47="","",IF(E47="Cancelling",0,G47*(1+N(N47))))</f>
        <v/>
      </c>
      <c r="X47" s="13">
        <f>IF(OR(P47=0,H47="",I47=""),0,IF(H47&lt;=0,0,MAX(0,H47-I47)/H47*Q47))</f>
        <v/>
      </c>
      <c r="Y47" s="16">
        <f>IF(S47="","",IF(T47="",S47+ROW()/100000,IF(T47&lt;AsOf,"",T47+ROW()/100000)))</f>
        <v/>
      </c>
      <c r="Z47" s="17">
        <f>IF(A47="","",IF(E47="Cancelled","",IF(OR(F47="",G47="",J47=""),"Fill bills every, price and first bill date",IF(AND(M47="Yes",K47="",E47&lt;&gt;"Cancelling"),"Notice blank: treated as 0",""))))</f>
        <v/>
      </c>
    </row>
    <row r="48">
      <c r="A48" s="9" t="n"/>
      <c r="B48" s="9" t="n"/>
      <c r="C48" s="9" t="n"/>
      <c r="D48" s="9" t="n"/>
      <c r="E48" s="9" t="n"/>
      <c r="F48" s="8" t="n"/>
      <c r="G48" s="11" t="n"/>
      <c r="H48" s="8" t="n"/>
      <c r="I48" s="8" t="n"/>
      <c r="J48" s="6" t="n"/>
      <c r="K48" s="8" t="n"/>
      <c r="L48" s="9" t="n"/>
      <c r="M48" s="9" t="n"/>
      <c r="N48" s="12" t="n"/>
      <c r="O48" s="9" t="n"/>
      <c r="P48" s="13">
        <f>IF(OR(A48="",E48="Cancelled",F48="",G48="",F48&lt;=0),0,G48/F48)</f>
        <v/>
      </c>
      <c r="Q48" s="13">
        <f>P48*12</f>
        <v/>
      </c>
      <c r="R48" s="14">
        <f>IF(OR(A48="",E48="Cancelled",F48="",G48="",J48="",F48&lt;=0),"",IF(J48&gt;AsOf,0,INT(DATEDIF(J48,AsOf,"m")/F48)+1))</f>
        <v/>
      </c>
      <c r="S48" s="7">
        <f>IF(R48="","",IF(EDATE(J48,F48*R48)&lt;=AsOf,EDATE(J48,F48*(R48+1)),EDATE(J48,F48*R48)))</f>
        <v/>
      </c>
      <c r="T48" s="7">
        <f>IF(OR(S48="",M48&lt;&gt;"Yes",E48="Cancelling"),"",IF(L48="Months",EDATE(S48,-N(K48)),S48-N(K48)))</f>
        <v/>
      </c>
      <c r="U48" s="14">
        <f>IF(T48="","",T48-AsOf)</f>
        <v/>
      </c>
      <c r="V48" s="15">
        <f>IF(A48="","",IF(E48="Cancelled","Cancelled",IF(S48="","Missing data",IF(E48="Cancelling","Cancelling: last term",IF(M48&lt;&gt;"Yes","Renews by hand",IF(U48&lt;0,"Notice window passed",IF(U48&lt;=ActDays,"Act now",IF(U48&lt;=ReviewDays,"Review","OK"))))))))</f>
        <v/>
      </c>
      <c r="W48" s="13">
        <f>IF(S48="","",IF(E48="Cancelling",0,G48*(1+N(N48))))</f>
        <v/>
      </c>
      <c r="X48" s="13">
        <f>IF(OR(P48=0,H48="",I48=""),0,IF(H48&lt;=0,0,MAX(0,H48-I48)/H48*Q48))</f>
        <v/>
      </c>
      <c r="Y48" s="16">
        <f>IF(S48="","",IF(T48="",S48+ROW()/100000,IF(T48&lt;AsOf,"",T48+ROW()/100000)))</f>
        <v/>
      </c>
      <c r="Z48" s="17">
        <f>IF(A48="","",IF(E48="Cancelled","",IF(OR(F48="",G48="",J48=""),"Fill bills every, price and first bill date",IF(AND(M48="Yes",K48="",E48&lt;&gt;"Cancelling"),"Notice blank: treated as 0",""))))</f>
        <v/>
      </c>
    </row>
    <row r="49">
      <c r="A49" s="9" t="n"/>
      <c r="B49" s="9" t="n"/>
      <c r="C49" s="9" t="n"/>
      <c r="D49" s="9" t="n"/>
      <c r="E49" s="9" t="n"/>
      <c r="F49" s="8" t="n"/>
      <c r="G49" s="11" t="n"/>
      <c r="H49" s="8" t="n"/>
      <c r="I49" s="8" t="n"/>
      <c r="J49" s="6" t="n"/>
      <c r="K49" s="8" t="n"/>
      <c r="L49" s="9" t="n"/>
      <c r="M49" s="9" t="n"/>
      <c r="N49" s="12" t="n"/>
      <c r="O49" s="9" t="n"/>
      <c r="P49" s="13">
        <f>IF(OR(A49="",E49="Cancelled",F49="",G49="",F49&lt;=0),0,G49/F49)</f>
        <v/>
      </c>
      <c r="Q49" s="13">
        <f>P49*12</f>
        <v/>
      </c>
      <c r="R49" s="14">
        <f>IF(OR(A49="",E49="Cancelled",F49="",G49="",J49="",F49&lt;=0),"",IF(J49&gt;AsOf,0,INT(DATEDIF(J49,AsOf,"m")/F49)+1))</f>
        <v/>
      </c>
      <c r="S49" s="7">
        <f>IF(R49="","",IF(EDATE(J49,F49*R49)&lt;=AsOf,EDATE(J49,F49*(R49+1)),EDATE(J49,F49*R49)))</f>
        <v/>
      </c>
      <c r="T49" s="7">
        <f>IF(OR(S49="",M49&lt;&gt;"Yes",E49="Cancelling"),"",IF(L49="Months",EDATE(S49,-N(K49)),S49-N(K49)))</f>
        <v/>
      </c>
      <c r="U49" s="14">
        <f>IF(T49="","",T49-AsOf)</f>
        <v/>
      </c>
      <c r="V49" s="15">
        <f>IF(A49="","",IF(E49="Cancelled","Cancelled",IF(S49="","Missing data",IF(E49="Cancelling","Cancelling: last term",IF(M49&lt;&gt;"Yes","Renews by hand",IF(U49&lt;0,"Notice window passed",IF(U49&lt;=ActDays,"Act now",IF(U49&lt;=ReviewDays,"Review","OK"))))))))</f>
        <v/>
      </c>
      <c r="W49" s="13">
        <f>IF(S49="","",IF(E49="Cancelling",0,G49*(1+N(N49))))</f>
        <v/>
      </c>
      <c r="X49" s="13">
        <f>IF(OR(P49=0,H49="",I49=""),0,IF(H49&lt;=0,0,MAX(0,H49-I49)/H49*Q49))</f>
        <v/>
      </c>
      <c r="Y49" s="16">
        <f>IF(S49="","",IF(T49="",S49+ROW()/100000,IF(T49&lt;AsOf,"",T49+ROW()/100000)))</f>
        <v/>
      </c>
      <c r="Z49" s="17">
        <f>IF(A49="","",IF(E49="Cancelled","",IF(OR(F49="",G49="",J49=""),"Fill bills every, price and first bill date",IF(AND(M49="Yes",K49="",E49&lt;&gt;"Cancelling"),"Notice blank: treated as 0",""))))</f>
        <v/>
      </c>
    </row>
    <row r="50">
      <c r="A50" s="9" t="n"/>
      <c r="B50" s="9" t="n"/>
      <c r="C50" s="9" t="n"/>
      <c r="D50" s="9" t="n"/>
      <c r="E50" s="9" t="n"/>
      <c r="F50" s="8" t="n"/>
      <c r="G50" s="11" t="n"/>
      <c r="H50" s="8" t="n"/>
      <c r="I50" s="8" t="n"/>
      <c r="J50" s="6" t="n"/>
      <c r="K50" s="8" t="n"/>
      <c r="L50" s="9" t="n"/>
      <c r="M50" s="9" t="n"/>
      <c r="N50" s="12" t="n"/>
      <c r="O50" s="9" t="n"/>
      <c r="P50" s="13">
        <f>IF(OR(A50="",E50="Cancelled",F50="",G50="",F50&lt;=0),0,G50/F50)</f>
        <v/>
      </c>
      <c r="Q50" s="13">
        <f>P50*12</f>
        <v/>
      </c>
      <c r="R50" s="14">
        <f>IF(OR(A50="",E50="Cancelled",F50="",G50="",J50="",F50&lt;=0),"",IF(J50&gt;AsOf,0,INT(DATEDIF(J50,AsOf,"m")/F50)+1))</f>
        <v/>
      </c>
      <c r="S50" s="7">
        <f>IF(R50="","",IF(EDATE(J50,F50*R50)&lt;=AsOf,EDATE(J50,F50*(R50+1)),EDATE(J50,F50*R50)))</f>
        <v/>
      </c>
      <c r="T50" s="7">
        <f>IF(OR(S50="",M50&lt;&gt;"Yes",E50="Cancelling"),"",IF(L50="Months",EDATE(S50,-N(K50)),S50-N(K50)))</f>
        <v/>
      </c>
      <c r="U50" s="14">
        <f>IF(T50="","",T50-AsOf)</f>
        <v/>
      </c>
      <c r="V50" s="15">
        <f>IF(A50="","",IF(E50="Cancelled","Cancelled",IF(S50="","Missing data",IF(E50="Cancelling","Cancelling: last term",IF(M50&lt;&gt;"Yes","Renews by hand",IF(U50&lt;0,"Notice window passed",IF(U50&lt;=ActDays,"Act now",IF(U50&lt;=ReviewDays,"Review","OK"))))))))</f>
        <v/>
      </c>
      <c r="W50" s="13">
        <f>IF(S50="","",IF(E50="Cancelling",0,G50*(1+N(N50))))</f>
        <v/>
      </c>
      <c r="X50" s="13">
        <f>IF(OR(P50=0,H50="",I50=""),0,IF(H50&lt;=0,0,MAX(0,H50-I50)/H50*Q50))</f>
        <v/>
      </c>
      <c r="Y50" s="16">
        <f>IF(S50="","",IF(T50="",S50+ROW()/100000,IF(T50&lt;AsOf,"",T50+ROW()/100000)))</f>
        <v/>
      </c>
      <c r="Z50" s="17">
        <f>IF(A50="","",IF(E50="Cancelled","",IF(OR(F50="",G50="",J50=""),"Fill bills every, price and first bill date",IF(AND(M50="Yes",K50="",E50&lt;&gt;"Cancelling"),"Notice blank: treated as 0",""))))</f>
        <v/>
      </c>
    </row>
    <row r="51">
      <c r="A51" s="9" t="n"/>
      <c r="B51" s="9" t="n"/>
      <c r="C51" s="9" t="n"/>
      <c r="D51" s="9" t="n"/>
      <c r="E51" s="9" t="n"/>
      <c r="F51" s="8" t="n"/>
      <c r="G51" s="11" t="n"/>
      <c r="H51" s="8" t="n"/>
      <c r="I51" s="8" t="n"/>
      <c r="J51" s="6" t="n"/>
      <c r="K51" s="8" t="n"/>
      <c r="L51" s="9" t="n"/>
      <c r="M51" s="9" t="n"/>
      <c r="N51" s="12" t="n"/>
      <c r="O51" s="9" t="n"/>
      <c r="P51" s="13">
        <f>IF(OR(A51="",E51="Cancelled",F51="",G51="",F51&lt;=0),0,G51/F51)</f>
        <v/>
      </c>
      <c r="Q51" s="13">
        <f>P51*12</f>
        <v/>
      </c>
      <c r="R51" s="14">
        <f>IF(OR(A51="",E51="Cancelled",F51="",G51="",J51="",F51&lt;=0),"",IF(J51&gt;AsOf,0,INT(DATEDIF(J51,AsOf,"m")/F51)+1))</f>
        <v/>
      </c>
      <c r="S51" s="7">
        <f>IF(R51="","",IF(EDATE(J51,F51*R51)&lt;=AsOf,EDATE(J51,F51*(R51+1)),EDATE(J51,F51*R51)))</f>
        <v/>
      </c>
      <c r="T51" s="7">
        <f>IF(OR(S51="",M51&lt;&gt;"Yes",E51="Cancelling"),"",IF(L51="Months",EDATE(S51,-N(K51)),S51-N(K51)))</f>
        <v/>
      </c>
      <c r="U51" s="14">
        <f>IF(T51="","",T51-AsOf)</f>
        <v/>
      </c>
      <c r="V51" s="15">
        <f>IF(A51="","",IF(E51="Cancelled","Cancelled",IF(S51="","Missing data",IF(E51="Cancelling","Cancelling: last term",IF(M51&lt;&gt;"Yes","Renews by hand",IF(U51&lt;0,"Notice window passed",IF(U51&lt;=ActDays,"Act now",IF(U51&lt;=ReviewDays,"Review","OK"))))))))</f>
        <v/>
      </c>
      <c r="W51" s="13">
        <f>IF(S51="","",IF(E51="Cancelling",0,G51*(1+N(N51))))</f>
        <v/>
      </c>
      <c r="X51" s="13">
        <f>IF(OR(P51=0,H51="",I51=""),0,IF(H51&lt;=0,0,MAX(0,H51-I51)/H51*Q51))</f>
        <v/>
      </c>
      <c r="Y51" s="16">
        <f>IF(S51="","",IF(T51="",S51+ROW()/100000,IF(T51&lt;AsOf,"",T51+ROW()/100000)))</f>
        <v/>
      </c>
      <c r="Z51" s="17">
        <f>IF(A51="","",IF(E51="Cancelled","",IF(OR(F51="",G51="",J51=""),"Fill bills every, price and first bill date",IF(AND(M51="Yes",K51="",E51&lt;&gt;"Cancelling"),"Notice blank: treated as 0",""))))</f>
        <v/>
      </c>
    </row>
    <row r="52">
      <c r="A52" s="9" t="n"/>
      <c r="B52" s="9" t="n"/>
      <c r="C52" s="9" t="n"/>
      <c r="D52" s="9" t="n"/>
      <c r="E52" s="9" t="n"/>
      <c r="F52" s="8" t="n"/>
      <c r="G52" s="11" t="n"/>
      <c r="H52" s="8" t="n"/>
      <c r="I52" s="8" t="n"/>
      <c r="J52" s="6" t="n"/>
      <c r="K52" s="8" t="n"/>
      <c r="L52" s="9" t="n"/>
      <c r="M52" s="9" t="n"/>
      <c r="N52" s="12" t="n"/>
      <c r="O52" s="9" t="n"/>
      <c r="P52" s="13">
        <f>IF(OR(A52="",E52="Cancelled",F52="",G52="",F52&lt;=0),0,G52/F52)</f>
        <v/>
      </c>
      <c r="Q52" s="13">
        <f>P52*12</f>
        <v/>
      </c>
      <c r="R52" s="14">
        <f>IF(OR(A52="",E52="Cancelled",F52="",G52="",J52="",F52&lt;=0),"",IF(J52&gt;AsOf,0,INT(DATEDIF(J52,AsOf,"m")/F52)+1))</f>
        <v/>
      </c>
      <c r="S52" s="7">
        <f>IF(R52="","",IF(EDATE(J52,F52*R52)&lt;=AsOf,EDATE(J52,F52*(R52+1)),EDATE(J52,F52*R52)))</f>
        <v/>
      </c>
      <c r="T52" s="7">
        <f>IF(OR(S52="",M52&lt;&gt;"Yes",E52="Cancelling"),"",IF(L52="Months",EDATE(S52,-N(K52)),S52-N(K52)))</f>
        <v/>
      </c>
      <c r="U52" s="14">
        <f>IF(T52="","",T52-AsOf)</f>
        <v/>
      </c>
      <c r="V52" s="15">
        <f>IF(A52="","",IF(E52="Cancelled","Cancelled",IF(S52="","Missing data",IF(E52="Cancelling","Cancelling: last term",IF(M52&lt;&gt;"Yes","Renews by hand",IF(U52&lt;0,"Notice window passed",IF(U52&lt;=ActDays,"Act now",IF(U52&lt;=ReviewDays,"Review","OK"))))))))</f>
        <v/>
      </c>
      <c r="W52" s="13">
        <f>IF(S52="","",IF(E52="Cancelling",0,G52*(1+N(N52))))</f>
        <v/>
      </c>
      <c r="X52" s="13">
        <f>IF(OR(P52=0,H52="",I52=""),0,IF(H52&lt;=0,0,MAX(0,H52-I52)/H52*Q52))</f>
        <v/>
      </c>
      <c r="Y52" s="16">
        <f>IF(S52="","",IF(T52="",S52+ROW()/100000,IF(T52&lt;AsOf,"",T52+ROW()/100000)))</f>
        <v/>
      </c>
      <c r="Z52" s="17">
        <f>IF(A52="","",IF(E52="Cancelled","",IF(OR(F52="",G52="",J52=""),"Fill bills every, price and first bill date",IF(AND(M52="Yes",K52="",E52&lt;&gt;"Cancelling"),"Notice blank: treated as 0",""))))</f>
        <v/>
      </c>
    </row>
    <row r="53">
      <c r="A53" s="9" t="n"/>
      <c r="B53" s="9" t="n"/>
      <c r="C53" s="9" t="n"/>
      <c r="D53" s="9" t="n"/>
      <c r="E53" s="9" t="n"/>
      <c r="F53" s="8" t="n"/>
      <c r="G53" s="11" t="n"/>
      <c r="H53" s="8" t="n"/>
      <c r="I53" s="8" t="n"/>
      <c r="J53" s="6" t="n"/>
      <c r="K53" s="8" t="n"/>
      <c r="L53" s="9" t="n"/>
      <c r="M53" s="9" t="n"/>
      <c r="N53" s="12" t="n"/>
      <c r="O53" s="9" t="n"/>
      <c r="P53" s="13">
        <f>IF(OR(A53="",E53="Cancelled",F53="",G53="",F53&lt;=0),0,G53/F53)</f>
        <v/>
      </c>
      <c r="Q53" s="13">
        <f>P53*12</f>
        <v/>
      </c>
      <c r="R53" s="14">
        <f>IF(OR(A53="",E53="Cancelled",F53="",G53="",J53="",F53&lt;=0),"",IF(J53&gt;AsOf,0,INT(DATEDIF(J53,AsOf,"m")/F53)+1))</f>
        <v/>
      </c>
      <c r="S53" s="7">
        <f>IF(R53="","",IF(EDATE(J53,F53*R53)&lt;=AsOf,EDATE(J53,F53*(R53+1)),EDATE(J53,F53*R53)))</f>
        <v/>
      </c>
      <c r="T53" s="7">
        <f>IF(OR(S53="",M53&lt;&gt;"Yes",E53="Cancelling"),"",IF(L53="Months",EDATE(S53,-N(K53)),S53-N(K53)))</f>
        <v/>
      </c>
      <c r="U53" s="14">
        <f>IF(T53="","",T53-AsOf)</f>
        <v/>
      </c>
      <c r="V53" s="15">
        <f>IF(A53="","",IF(E53="Cancelled","Cancelled",IF(S53="","Missing data",IF(E53="Cancelling","Cancelling: last term",IF(M53&lt;&gt;"Yes","Renews by hand",IF(U53&lt;0,"Notice window passed",IF(U53&lt;=ActDays,"Act now",IF(U53&lt;=ReviewDays,"Review","OK"))))))))</f>
        <v/>
      </c>
      <c r="W53" s="13">
        <f>IF(S53="","",IF(E53="Cancelling",0,G53*(1+N(N53))))</f>
        <v/>
      </c>
      <c r="X53" s="13">
        <f>IF(OR(P53=0,H53="",I53=""),0,IF(H53&lt;=0,0,MAX(0,H53-I53)/H53*Q53))</f>
        <v/>
      </c>
      <c r="Y53" s="16">
        <f>IF(S53="","",IF(T53="",S53+ROW()/100000,IF(T53&lt;AsOf,"",T53+ROW()/100000)))</f>
        <v/>
      </c>
      <c r="Z53" s="17">
        <f>IF(A53="","",IF(E53="Cancelled","",IF(OR(F53="",G53="",J53=""),"Fill bills every, price and first bill date",IF(AND(M53="Yes",K53="",E53&lt;&gt;"Cancelling"),"Notice blank: treated as 0",""))))</f>
        <v/>
      </c>
    </row>
    <row r="54">
      <c r="A54" s="9" t="n"/>
      <c r="B54" s="9" t="n"/>
      <c r="C54" s="9" t="n"/>
      <c r="D54" s="9" t="n"/>
      <c r="E54" s="9" t="n"/>
      <c r="F54" s="8" t="n"/>
      <c r="G54" s="11" t="n"/>
      <c r="H54" s="8" t="n"/>
      <c r="I54" s="8" t="n"/>
      <c r="J54" s="6" t="n"/>
      <c r="K54" s="8" t="n"/>
      <c r="L54" s="9" t="n"/>
      <c r="M54" s="9" t="n"/>
      <c r="N54" s="12" t="n"/>
      <c r="O54" s="9" t="n"/>
      <c r="P54" s="13">
        <f>IF(OR(A54="",E54="Cancelled",F54="",G54="",F54&lt;=0),0,G54/F54)</f>
        <v/>
      </c>
      <c r="Q54" s="13">
        <f>P54*12</f>
        <v/>
      </c>
      <c r="R54" s="14">
        <f>IF(OR(A54="",E54="Cancelled",F54="",G54="",J54="",F54&lt;=0),"",IF(J54&gt;AsOf,0,INT(DATEDIF(J54,AsOf,"m")/F54)+1))</f>
        <v/>
      </c>
      <c r="S54" s="7">
        <f>IF(R54="","",IF(EDATE(J54,F54*R54)&lt;=AsOf,EDATE(J54,F54*(R54+1)),EDATE(J54,F54*R54)))</f>
        <v/>
      </c>
      <c r="T54" s="7">
        <f>IF(OR(S54="",M54&lt;&gt;"Yes",E54="Cancelling"),"",IF(L54="Months",EDATE(S54,-N(K54)),S54-N(K54)))</f>
        <v/>
      </c>
      <c r="U54" s="14">
        <f>IF(T54="","",T54-AsOf)</f>
        <v/>
      </c>
      <c r="V54" s="15">
        <f>IF(A54="","",IF(E54="Cancelled","Cancelled",IF(S54="","Missing data",IF(E54="Cancelling","Cancelling: last term",IF(M54&lt;&gt;"Yes","Renews by hand",IF(U54&lt;0,"Notice window passed",IF(U54&lt;=ActDays,"Act now",IF(U54&lt;=ReviewDays,"Review","OK"))))))))</f>
        <v/>
      </c>
      <c r="W54" s="13">
        <f>IF(S54="","",IF(E54="Cancelling",0,G54*(1+N(N54))))</f>
        <v/>
      </c>
      <c r="X54" s="13">
        <f>IF(OR(P54=0,H54="",I54=""),0,IF(H54&lt;=0,0,MAX(0,H54-I54)/H54*Q54))</f>
        <v/>
      </c>
      <c r="Y54" s="16">
        <f>IF(S54="","",IF(T54="",S54+ROW()/100000,IF(T54&lt;AsOf,"",T54+ROW()/100000)))</f>
        <v/>
      </c>
      <c r="Z54" s="17">
        <f>IF(A54="","",IF(E54="Cancelled","",IF(OR(F54="",G54="",J54=""),"Fill bills every, price and first bill date",IF(AND(M54="Yes",K54="",E54&lt;&gt;"Cancelling"),"Notice blank: treated as 0",""))))</f>
        <v/>
      </c>
    </row>
    <row r="55">
      <c r="A55" s="9" t="n"/>
      <c r="B55" s="9" t="n"/>
      <c r="C55" s="9" t="n"/>
      <c r="D55" s="9" t="n"/>
      <c r="E55" s="9" t="n"/>
      <c r="F55" s="8" t="n"/>
      <c r="G55" s="11" t="n"/>
      <c r="H55" s="8" t="n"/>
      <c r="I55" s="8" t="n"/>
      <c r="J55" s="6" t="n"/>
      <c r="K55" s="8" t="n"/>
      <c r="L55" s="9" t="n"/>
      <c r="M55" s="9" t="n"/>
      <c r="N55" s="12" t="n"/>
      <c r="O55" s="9" t="n"/>
      <c r="P55" s="13">
        <f>IF(OR(A55="",E55="Cancelled",F55="",G55="",F55&lt;=0),0,G55/F55)</f>
        <v/>
      </c>
      <c r="Q55" s="13">
        <f>P55*12</f>
        <v/>
      </c>
      <c r="R55" s="14">
        <f>IF(OR(A55="",E55="Cancelled",F55="",G55="",J55="",F55&lt;=0),"",IF(J55&gt;AsOf,0,INT(DATEDIF(J55,AsOf,"m")/F55)+1))</f>
        <v/>
      </c>
      <c r="S55" s="7">
        <f>IF(R55="","",IF(EDATE(J55,F55*R55)&lt;=AsOf,EDATE(J55,F55*(R55+1)),EDATE(J55,F55*R55)))</f>
        <v/>
      </c>
      <c r="T55" s="7">
        <f>IF(OR(S55="",M55&lt;&gt;"Yes",E55="Cancelling"),"",IF(L55="Months",EDATE(S55,-N(K55)),S55-N(K55)))</f>
        <v/>
      </c>
      <c r="U55" s="14">
        <f>IF(T55="","",T55-AsOf)</f>
        <v/>
      </c>
      <c r="V55" s="15">
        <f>IF(A55="","",IF(E55="Cancelled","Cancelled",IF(S55="","Missing data",IF(E55="Cancelling","Cancelling: last term",IF(M55&lt;&gt;"Yes","Renews by hand",IF(U55&lt;0,"Notice window passed",IF(U55&lt;=ActDays,"Act now",IF(U55&lt;=ReviewDays,"Review","OK"))))))))</f>
        <v/>
      </c>
      <c r="W55" s="13">
        <f>IF(S55="","",IF(E55="Cancelling",0,G55*(1+N(N55))))</f>
        <v/>
      </c>
      <c r="X55" s="13">
        <f>IF(OR(P55=0,H55="",I55=""),0,IF(H55&lt;=0,0,MAX(0,H55-I55)/H55*Q55))</f>
        <v/>
      </c>
      <c r="Y55" s="16">
        <f>IF(S55="","",IF(T55="",S55+ROW()/100000,IF(T55&lt;AsOf,"",T55+ROW()/100000)))</f>
        <v/>
      </c>
      <c r="Z55" s="17">
        <f>IF(A55="","",IF(E55="Cancelled","",IF(OR(F55="",G55="",J55=""),"Fill bills every, price and first bill date",IF(AND(M55="Yes",K55="",E55&lt;&gt;"Cancelling"),"Notice blank: treated as 0",""))))</f>
        <v/>
      </c>
    </row>
    <row r="56">
      <c r="A56" s="9" t="n"/>
      <c r="B56" s="9" t="n"/>
      <c r="C56" s="9" t="n"/>
      <c r="D56" s="9" t="n"/>
      <c r="E56" s="9" t="n"/>
      <c r="F56" s="8" t="n"/>
      <c r="G56" s="11" t="n"/>
      <c r="H56" s="8" t="n"/>
      <c r="I56" s="8" t="n"/>
      <c r="J56" s="6" t="n"/>
      <c r="K56" s="8" t="n"/>
      <c r="L56" s="9" t="n"/>
      <c r="M56" s="9" t="n"/>
      <c r="N56" s="12" t="n"/>
      <c r="O56" s="9" t="n"/>
      <c r="P56" s="13">
        <f>IF(OR(A56="",E56="Cancelled",F56="",G56="",F56&lt;=0),0,G56/F56)</f>
        <v/>
      </c>
      <c r="Q56" s="13">
        <f>P56*12</f>
        <v/>
      </c>
      <c r="R56" s="14">
        <f>IF(OR(A56="",E56="Cancelled",F56="",G56="",J56="",F56&lt;=0),"",IF(J56&gt;AsOf,0,INT(DATEDIF(J56,AsOf,"m")/F56)+1))</f>
        <v/>
      </c>
      <c r="S56" s="7">
        <f>IF(R56="","",IF(EDATE(J56,F56*R56)&lt;=AsOf,EDATE(J56,F56*(R56+1)),EDATE(J56,F56*R56)))</f>
        <v/>
      </c>
      <c r="T56" s="7">
        <f>IF(OR(S56="",M56&lt;&gt;"Yes",E56="Cancelling"),"",IF(L56="Months",EDATE(S56,-N(K56)),S56-N(K56)))</f>
        <v/>
      </c>
      <c r="U56" s="14">
        <f>IF(T56="","",T56-AsOf)</f>
        <v/>
      </c>
      <c r="V56" s="15">
        <f>IF(A56="","",IF(E56="Cancelled","Cancelled",IF(S56="","Missing data",IF(E56="Cancelling","Cancelling: last term",IF(M56&lt;&gt;"Yes","Renews by hand",IF(U56&lt;0,"Notice window passed",IF(U56&lt;=ActDays,"Act now",IF(U56&lt;=ReviewDays,"Review","OK"))))))))</f>
        <v/>
      </c>
      <c r="W56" s="13">
        <f>IF(S56="","",IF(E56="Cancelling",0,G56*(1+N(N56))))</f>
        <v/>
      </c>
      <c r="X56" s="13">
        <f>IF(OR(P56=0,H56="",I56=""),0,IF(H56&lt;=0,0,MAX(0,H56-I56)/H56*Q56))</f>
        <v/>
      </c>
      <c r="Y56" s="16">
        <f>IF(S56="","",IF(T56="",S56+ROW()/100000,IF(T56&lt;AsOf,"",T56+ROW()/100000)))</f>
        <v/>
      </c>
      <c r="Z56" s="17">
        <f>IF(A56="","",IF(E56="Cancelled","",IF(OR(F56="",G56="",J56=""),"Fill bills every, price and first bill date",IF(AND(M56="Yes",K56="",E56&lt;&gt;"Cancelling"),"Notice blank: treated as 0",""))))</f>
        <v/>
      </c>
    </row>
    <row r="57">
      <c r="A57" s="9" t="n"/>
      <c r="B57" s="9" t="n"/>
      <c r="C57" s="9" t="n"/>
      <c r="D57" s="9" t="n"/>
      <c r="E57" s="9" t="n"/>
      <c r="F57" s="8" t="n"/>
      <c r="G57" s="11" t="n"/>
      <c r="H57" s="8" t="n"/>
      <c r="I57" s="8" t="n"/>
      <c r="J57" s="6" t="n"/>
      <c r="K57" s="8" t="n"/>
      <c r="L57" s="9" t="n"/>
      <c r="M57" s="9" t="n"/>
      <c r="N57" s="12" t="n"/>
      <c r="O57" s="9" t="n"/>
      <c r="P57" s="13">
        <f>IF(OR(A57="",E57="Cancelled",F57="",G57="",F57&lt;=0),0,G57/F57)</f>
        <v/>
      </c>
      <c r="Q57" s="13">
        <f>P57*12</f>
        <v/>
      </c>
      <c r="R57" s="14">
        <f>IF(OR(A57="",E57="Cancelled",F57="",G57="",J57="",F57&lt;=0),"",IF(J57&gt;AsOf,0,INT(DATEDIF(J57,AsOf,"m")/F57)+1))</f>
        <v/>
      </c>
      <c r="S57" s="7">
        <f>IF(R57="","",IF(EDATE(J57,F57*R57)&lt;=AsOf,EDATE(J57,F57*(R57+1)),EDATE(J57,F57*R57)))</f>
        <v/>
      </c>
      <c r="T57" s="7">
        <f>IF(OR(S57="",M57&lt;&gt;"Yes",E57="Cancelling"),"",IF(L57="Months",EDATE(S57,-N(K57)),S57-N(K57)))</f>
        <v/>
      </c>
      <c r="U57" s="14">
        <f>IF(T57="","",T57-AsOf)</f>
        <v/>
      </c>
      <c r="V57" s="15">
        <f>IF(A57="","",IF(E57="Cancelled","Cancelled",IF(S57="","Missing data",IF(E57="Cancelling","Cancelling: last term",IF(M57&lt;&gt;"Yes","Renews by hand",IF(U57&lt;0,"Notice window passed",IF(U57&lt;=ActDays,"Act now",IF(U57&lt;=ReviewDays,"Review","OK"))))))))</f>
        <v/>
      </c>
      <c r="W57" s="13">
        <f>IF(S57="","",IF(E57="Cancelling",0,G57*(1+N(N57))))</f>
        <v/>
      </c>
      <c r="X57" s="13">
        <f>IF(OR(P57=0,H57="",I57=""),0,IF(H57&lt;=0,0,MAX(0,H57-I57)/H57*Q57))</f>
        <v/>
      </c>
      <c r="Y57" s="16">
        <f>IF(S57="","",IF(T57="",S57+ROW()/100000,IF(T57&lt;AsOf,"",T57+ROW()/100000)))</f>
        <v/>
      </c>
      <c r="Z57" s="17">
        <f>IF(A57="","",IF(E57="Cancelled","",IF(OR(F57="",G57="",J57=""),"Fill bills every, price and first bill date",IF(AND(M57="Yes",K57="",E57&lt;&gt;"Cancelling"),"Notice blank: treated as 0",""))))</f>
        <v/>
      </c>
    </row>
    <row r="58">
      <c r="A58" s="9" t="n"/>
      <c r="B58" s="9" t="n"/>
      <c r="C58" s="9" t="n"/>
      <c r="D58" s="9" t="n"/>
      <c r="E58" s="9" t="n"/>
      <c r="F58" s="8" t="n"/>
      <c r="G58" s="11" t="n"/>
      <c r="H58" s="8" t="n"/>
      <c r="I58" s="8" t="n"/>
      <c r="J58" s="6" t="n"/>
      <c r="K58" s="8" t="n"/>
      <c r="L58" s="9" t="n"/>
      <c r="M58" s="9" t="n"/>
      <c r="N58" s="12" t="n"/>
      <c r="O58" s="9" t="n"/>
      <c r="P58" s="13">
        <f>IF(OR(A58="",E58="Cancelled",F58="",G58="",F58&lt;=0),0,G58/F58)</f>
        <v/>
      </c>
      <c r="Q58" s="13">
        <f>P58*12</f>
        <v/>
      </c>
      <c r="R58" s="14">
        <f>IF(OR(A58="",E58="Cancelled",F58="",G58="",J58="",F58&lt;=0),"",IF(J58&gt;AsOf,0,INT(DATEDIF(J58,AsOf,"m")/F58)+1))</f>
        <v/>
      </c>
      <c r="S58" s="7">
        <f>IF(R58="","",IF(EDATE(J58,F58*R58)&lt;=AsOf,EDATE(J58,F58*(R58+1)),EDATE(J58,F58*R58)))</f>
        <v/>
      </c>
      <c r="T58" s="7">
        <f>IF(OR(S58="",M58&lt;&gt;"Yes",E58="Cancelling"),"",IF(L58="Months",EDATE(S58,-N(K58)),S58-N(K58)))</f>
        <v/>
      </c>
      <c r="U58" s="14">
        <f>IF(T58="","",T58-AsOf)</f>
        <v/>
      </c>
      <c r="V58" s="15">
        <f>IF(A58="","",IF(E58="Cancelled","Cancelled",IF(S58="","Missing data",IF(E58="Cancelling","Cancelling: last term",IF(M58&lt;&gt;"Yes","Renews by hand",IF(U58&lt;0,"Notice window passed",IF(U58&lt;=ActDays,"Act now",IF(U58&lt;=ReviewDays,"Review","OK"))))))))</f>
        <v/>
      </c>
      <c r="W58" s="13">
        <f>IF(S58="","",IF(E58="Cancelling",0,G58*(1+N(N58))))</f>
        <v/>
      </c>
      <c r="X58" s="13">
        <f>IF(OR(P58=0,H58="",I58=""),0,IF(H58&lt;=0,0,MAX(0,H58-I58)/H58*Q58))</f>
        <v/>
      </c>
      <c r="Y58" s="16">
        <f>IF(S58="","",IF(T58="",S58+ROW()/100000,IF(T58&lt;AsOf,"",T58+ROW()/100000)))</f>
        <v/>
      </c>
      <c r="Z58" s="17">
        <f>IF(A58="","",IF(E58="Cancelled","",IF(OR(F58="",G58="",J58=""),"Fill bills every, price and first bill date",IF(AND(M58="Yes",K58="",E58&lt;&gt;"Cancelling"),"Notice blank: treated as 0",""))))</f>
        <v/>
      </c>
    </row>
    <row r="59">
      <c r="A59" s="9" t="n"/>
      <c r="B59" s="9" t="n"/>
      <c r="C59" s="9" t="n"/>
      <c r="D59" s="9" t="n"/>
      <c r="E59" s="9" t="n"/>
      <c r="F59" s="8" t="n"/>
      <c r="G59" s="11" t="n"/>
      <c r="H59" s="8" t="n"/>
      <c r="I59" s="8" t="n"/>
      <c r="J59" s="6" t="n"/>
      <c r="K59" s="8" t="n"/>
      <c r="L59" s="9" t="n"/>
      <c r="M59" s="9" t="n"/>
      <c r="N59" s="12" t="n"/>
      <c r="O59" s="9" t="n"/>
      <c r="P59" s="13">
        <f>IF(OR(A59="",E59="Cancelled",F59="",G59="",F59&lt;=0),0,G59/F59)</f>
        <v/>
      </c>
      <c r="Q59" s="13">
        <f>P59*12</f>
        <v/>
      </c>
      <c r="R59" s="14">
        <f>IF(OR(A59="",E59="Cancelled",F59="",G59="",J59="",F59&lt;=0),"",IF(J59&gt;AsOf,0,INT(DATEDIF(J59,AsOf,"m")/F59)+1))</f>
        <v/>
      </c>
      <c r="S59" s="7">
        <f>IF(R59="","",IF(EDATE(J59,F59*R59)&lt;=AsOf,EDATE(J59,F59*(R59+1)),EDATE(J59,F59*R59)))</f>
        <v/>
      </c>
      <c r="T59" s="7">
        <f>IF(OR(S59="",M59&lt;&gt;"Yes",E59="Cancelling"),"",IF(L59="Months",EDATE(S59,-N(K59)),S59-N(K59)))</f>
        <v/>
      </c>
      <c r="U59" s="14">
        <f>IF(T59="","",T59-AsOf)</f>
        <v/>
      </c>
      <c r="V59" s="15">
        <f>IF(A59="","",IF(E59="Cancelled","Cancelled",IF(S59="","Missing data",IF(E59="Cancelling","Cancelling: last term",IF(M59&lt;&gt;"Yes","Renews by hand",IF(U59&lt;0,"Notice window passed",IF(U59&lt;=ActDays,"Act now",IF(U59&lt;=ReviewDays,"Review","OK"))))))))</f>
        <v/>
      </c>
      <c r="W59" s="13">
        <f>IF(S59="","",IF(E59="Cancelling",0,G59*(1+N(N59))))</f>
        <v/>
      </c>
      <c r="X59" s="13">
        <f>IF(OR(P59=0,H59="",I59=""),0,IF(H59&lt;=0,0,MAX(0,H59-I59)/H59*Q59))</f>
        <v/>
      </c>
      <c r="Y59" s="16">
        <f>IF(S59="","",IF(T59="",S59+ROW()/100000,IF(T59&lt;AsOf,"",T59+ROW()/100000)))</f>
        <v/>
      </c>
      <c r="Z59" s="17">
        <f>IF(A59="","",IF(E59="Cancelled","",IF(OR(F59="",G59="",J59=""),"Fill bills every, price and first bill date",IF(AND(M59="Yes",K59="",E59&lt;&gt;"Cancelling"),"Notice blank: treated as 0",""))))</f>
        <v/>
      </c>
    </row>
    <row r="60">
      <c r="A60" s="9" t="n"/>
      <c r="B60" s="9" t="n"/>
      <c r="C60" s="9" t="n"/>
      <c r="D60" s="9" t="n"/>
      <c r="E60" s="9" t="n"/>
      <c r="F60" s="8" t="n"/>
      <c r="G60" s="11" t="n"/>
      <c r="H60" s="8" t="n"/>
      <c r="I60" s="8" t="n"/>
      <c r="J60" s="6" t="n"/>
      <c r="K60" s="8" t="n"/>
      <c r="L60" s="9" t="n"/>
      <c r="M60" s="9" t="n"/>
      <c r="N60" s="12" t="n"/>
      <c r="O60" s="9" t="n"/>
      <c r="P60" s="13">
        <f>IF(OR(A60="",E60="Cancelled",F60="",G60="",F60&lt;=0),0,G60/F60)</f>
        <v/>
      </c>
      <c r="Q60" s="13">
        <f>P60*12</f>
        <v/>
      </c>
      <c r="R60" s="14">
        <f>IF(OR(A60="",E60="Cancelled",F60="",G60="",J60="",F60&lt;=0),"",IF(J60&gt;AsOf,0,INT(DATEDIF(J60,AsOf,"m")/F60)+1))</f>
        <v/>
      </c>
      <c r="S60" s="7">
        <f>IF(R60="","",IF(EDATE(J60,F60*R60)&lt;=AsOf,EDATE(J60,F60*(R60+1)),EDATE(J60,F60*R60)))</f>
        <v/>
      </c>
      <c r="T60" s="7">
        <f>IF(OR(S60="",M60&lt;&gt;"Yes",E60="Cancelling"),"",IF(L60="Months",EDATE(S60,-N(K60)),S60-N(K60)))</f>
        <v/>
      </c>
      <c r="U60" s="14">
        <f>IF(T60="","",T60-AsOf)</f>
        <v/>
      </c>
      <c r="V60" s="15">
        <f>IF(A60="","",IF(E60="Cancelled","Cancelled",IF(S60="","Missing data",IF(E60="Cancelling","Cancelling: last term",IF(M60&lt;&gt;"Yes","Renews by hand",IF(U60&lt;0,"Notice window passed",IF(U60&lt;=ActDays,"Act now",IF(U60&lt;=ReviewDays,"Review","OK"))))))))</f>
        <v/>
      </c>
      <c r="W60" s="13">
        <f>IF(S60="","",IF(E60="Cancelling",0,G60*(1+N(N60))))</f>
        <v/>
      </c>
      <c r="X60" s="13">
        <f>IF(OR(P60=0,H60="",I60=""),0,IF(H60&lt;=0,0,MAX(0,H60-I60)/H60*Q60))</f>
        <v/>
      </c>
      <c r="Y60" s="16">
        <f>IF(S60="","",IF(T60="",S60+ROW()/100000,IF(T60&lt;AsOf,"",T60+ROW()/100000)))</f>
        <v/>
      </c>
      <c r="Z60" s="17">
        <f>IF(A60="","",IF(E60="Cancelled","",IF(OR(F60="",G60="",J60=""),"Fill bills every, price and first bill date",IF(AND(M60="Yes",K60="",E60&lt;&gt;"Cancelling"),"Notice blank: treated as 0",""))))</f>
        <v/>
      </c>
    </row>
    <row r="61">
      <c r="A61" s="9" t="n"/>
      <c r="B61" s="9" t="n"/>
      <c r="C61" s="9" t="n"/>
      <c r="D61" s="9" t="n"/>
      <c r="E61" s="9" t="n"/>
      <c r="F61" s="8" t="n"/>
      <c r="G61" s="11" t="n"/>
      <c r="H61" s="8" t="n"/>
      <c r="I61" s="8" t="n"/>
      <c r="J61" s="6" t="n"/>
      <c r="K61" s="8" t="n"/>
      <c r="L61" s="9" t="n"/>
      <c r="M61" s="9" t="n"/>
      <c r="N61" s="12" t="n"/>
      <c r="O61" s="9" t="n"/>
      <c r="P61" s="13">
        <f>IF(OR(A61="",E61="Cancelled",F61="",G61="",F61&lt;=0),0,G61/F61)</f>
        <v/>
      </c>
      <c r="Q61" s="13">
        <f>P61*12</f>
        <v/>
      </c>
      <c r="R61" s="14">
        <f>IF(OR(A61="",E61="Cancelled",F61="",G61="",J61="",F61&lt;=0),"",IF(J61&gt;AsOf,0,INT(DATEDIF(J61,AsOf,"m")/F61)+1))</f>
        <v/>
      </c>
      <c r="S61" s="7">
        <f>IF(R61="","",IF(EDATE(J61,F61*R61)&lt;=AsOf,EDATE(J61,F61*(R61+1)),EDATE(J61,F61*R61)))</f>
        <v/>
      </c>
      <c r="T61" s="7">
        <f>IF(OR(S61="",M61&lt;&gt;"Yes",E61="Cancelling"),"",IF(L61="Months",EDATE(S61,-N(K61)),S61-N(K61)))</f>
        <v/>
      </c>
      <c r="U61" s="14">
        <f>IF(T61="","",T61-AsOf)</f>
        <v/>
      </c>
      <c r="V61" s="15">
        <f>IF(A61="","",IF(E61="Cancelled","Cancelled",IF(S61="","Missing data",IF(E61="Cancelling","Cancelling: last term",IF(M61&lt;&gt;"Yes","Renews by hand",IF(U61&lt;0,"Notice window passed",IF(U61&lt;=ActDays,"Act now",IF(U61&lt;=ReviewDays,"Review","OK"))))))))</f>
        <v/>
      </c>
      <c r="W61" s="13">
        <f>IF(S61="","",IF(E61="Cancelling",0,G61*(1+N(N61))))</f>
        <v/>
      </c>
      <c r="X61" s="13">
        <f>IF(OR(P61=0,H61="",I61=""),0,IF(H61&lt;=0,0,MAX(0,H61-I61)/H61*Q61))</f>
        <v/>
      </c>
      <c r="Y61" s="16">
        <f>IF(S61="","",IF(T61="",S61+ROW()/100000,IF(T61&lt;AsOf,"",T61+ROW()/100000)))</f>
        <v/>
      </c>
      <c r="Z61" s="17">
        <f>IF(A61="","",IF(E61="Cancelled","",IF(OR(F61="",G61="",J61=""),"Fill bills every, price and first bill date",IF(AND(M61="Yes",K61="",E61&lt;&gt;"Cancelling"),"Notice blank: treated as 0",""))))</f>
        <v/>
      </c>
    </row>
    <row r="62">
      <c r="A62" s="9" t="n"/>
      <c r="B62" s="9" t="n"/>
      <c r="C62" s="9" t="n"/>
      <c r="D62" s="9" t="n"/>
      <c r="E62" s="9" t="n"/>
      <c r="F62" s="8" t="n"/>
      <c r="G62" s="11" t="n"/>
      <c r="H62" s="8" t="n"/>
      <c r="I62" s="8" t="n"/>
      <c r="J62" s="6" t="n"/>
      <c r="K62" s="8" t="n"/>
      <c r="L62" s="9" t="n"/>
      <c r="M62" s="9" t="n"/>
      <c r="N62" s="12" t="n"/>
      <c r="O62" s="9" t="n"/>
      <c r="P62" s="13">
        <f>IF(OR(A62="",E62="Cancelled",F62="",G62="",F62&lt;=0),0,G62/F62)</f>
        <v/>
      </c>
      <c r="Q62" s="13">
        <f>P62*12</f>
        <v/>
      </c>
      <c r="R62" s="14">
        <f>IF(OR(A62="",E62="Cancelled",F62="",G62="",J62="",F62&lt;=0),"",IF(J62&gt;AsOf,0,INT(DATEDIF(J62,AsOf,"m")/F62)+1))</f>
        <v/>
      </c>
      <c r="S62" s="7">
        <f>IF(R62="","",IF(EDATE(J62,F62*R62)&lt;=AsOf,EDATE(J62,F62*(R62+1)),EDATE(J62,F62*R62)))</f>
        <v/>
      </c>
      <c r="T62" s="7">
        <f>IF(OR(S62="",M62&lt;&gt;"Yes",E62="Cancelling"),"",IF(L62="Months",EDATE(S62,-N(K62)),S62-N(K62)))</f>
        <v/>
      </c>
      <c r="U62" s="14">
        <f>IF(T62="","",T62-AsOf)</f>
        <v/>
      </c>
      <c r="V62" s="15">
        <f>IF(A62="","",IF(E62="Cancelled","Cancelled",IF(S62="","Missing data",IF(E62="Cancelling","Cancelling: last term",IF(M62&lt;&gt;"Yes","Renews by hand",IF(U62&lt;0,"Notice window passed",IF(U62&lt;=ActDays,"Act now",IF(U62&lt;=ReviewDays,"Review","OK"))))))))</f>
        <v/>
      </c>
      <c r="W62" s="13">
        <f>IF(S62="","",IF(E62="Cancelling",0,G62*(1+N(N62))))</f>
        <v/>
      </c>
      <c r="X62" s="13">
        <f>IF(OR(P62=0,H62="",I62=""),0,IF(H62&lt;=0,0,MAX(0,H62-I62)/H62*Q62))</f>
        <v/>
      </c>
      <c r="Y62" s="16">
        <f>IF(S62="","",IF(T62="",S62+ROW()/100000,IF(T62&lt;AsOf,"",T62+ROW()/100000)))</f>
        <v/>
      </c>
      <c r="Z62" s="17">
        <f>IF(A62="","",IF(E62="Cancelled","",IF(OR(F62="",G62="",J62=""),"Fill bills every, price and first bill date",IF(AND(M62="Yes",K62="",E62&lt;&gt;"Cancelling"),"Notice blank: treated as 0",""))))</f>
        <v/>
      </c>
    </row>
    <row r="63">
      <c r="A63" s="9" t="n"/>
      <c r="B63" s="9" t="n"/>
      <c r="C63" s="9" t="n"/>
      <c r="D63" s="9" t="n"/>
      <c r="E63" s="9" t="n"/>
      <c r="F63" s="8" t="n"/>
      <c r="G63" s="11" t="n"/>
      <c r="H63" s="8" t="n"/>
      <c r="I63" s="8" t="n"/>
      <c r="J63" s="6" t="n"/>
      <c r="K63" s="8" t="n"/>
      <c r="L63" s="9" t="n"/>
      <c r="M63" s="9" t="n"/>
      <c r="N63" s="12" t="n"/>
      <c r="O63" s="9" t="n"/>
      <c r="P63" s="13">
        <f>IF(OR(A63="",E63="Cancelled",F63="",G63="",F63&lt;=0),0,G63/F63)</f>
        <v/>
      </c>
      <c r="Q63" s="13">
        <f>P63*12</f>
        <v/>
      </c>
      <c r="R63" s="14">
        <f>IF(OR(A63="",E63="Cancelled",F63="",G63="",J63="",F63&lt;=0),"",IF(J63&gt;AsOf,0,INT(DATEDIF(J63,AsOf,"m")/F63)+1))</f>
        <v/>
      </c>
      <c r="S63" s="7">
        <f>IF(R63="","",IF(EDATE(J63,F63*R63)&lt;=AsOf,EDATE(J63,F63*(R63+1)),EDATE(J63,F63*R63)))</f>
        <v/>
      </c>
      <c r="T63" s="7">
        <f>IF(OR(S63="",M63&lt;&gt;"Yes",E63="Cancelling"),"",IF(L63="Months",EDATE(S63,-N(K63)),S63-N(K63)))</f>
        <v/>
      </c>
      <c r="U63" s="14">
        <f>IF(T63="","",T63-AsOf)</f>
        <v/>
      </c>
      <c r="V63" s="15">
        <f>IF(A63="","",IF(E63="Cancelled","Cancelled",IF(S63="","Missing data",IF(E63="Cancelling","Cancelling: last term",IF(M63&lt;&gt;"Yes","Renews by hand",IF(U63&lt;0,"Notice window passed",IF(U63&lt;=ActDays,"Act now",IF(U63&lt;=ReviewDays,"Review","OK"))))))))</f>
        <v/>
      </c>
      <c r="W63" s="13">
        <f>IF(S63="","",IF(E63="Cancelling",0,G63*(1+N(N63))))</f>
        <v/>
      </c>
      <c r="X63" s="13">
        <f>IF(OR(P63=0,H63="",I63=""),0,IF(H63&lt;=0,0,MAX(0,H63-I63)/H63*Q63))</f>
        <v/>
      </c>
      <c r="Y63" s="16">
        <f>IF(S63="","",IF(T63="",S63+ROW()/100000,IF(T63&lt;AsOf,"",T63+ROW()/100000)))</f>
        <v/>
      </c>
      <c r="Z63" s="17">
        <f>IF(A63="","",IF(E63="Cancelled","",IF(OR(F63="",G63="",J63=""),"Fill bills every, price and first bill date",IF(AND(M63="Yes",K63="",E63&lt;&gt;"Cancelling"),"Notice blank: treated as 0",""))))</f>
        <v/>
      </c>
    </row>
    <row r="64">
      <c r="A64" s="9" t="n"/>
      <c r="B64" s="9" t="n"/>
      <c r="C64" s="9" t="n"/>
      <c r="D64" s="9" t="n"/>
      <c r="E64" s="9" t="n"/>
      <c r="F64" s="8" t="n"/>
      <c r="G64" s="11" t="n"/>
      <c r="H64" s="8" t="n"/>
      <c r="I64" s="8" t="n"/>
      <c r="J64" s="6" t="n"/>
      <c r="K64" s="8" t="n"/>
      <c r="L64" s="9" t="n"/>
      <c r="M64" s="9" t="n"/>
      <c r="N64" s="12" t="n"/>
      <c r="O64" s="9" t="n"/>
      <c r="P64" s="13">
        <f>IF(OR(A64="",E64="Cancelled",F64="",G64="",F64&lt;=0),0,G64/F64)</f>
        <v/>
      </c>
      <c r="Q64" s="13">
        <f>P64*12</f>
        <v/>
      </c>
      <c r="R64" s="14">
        <f>IF(OR(A64="",E64="Cancelled",F64="",G64="",J64="",F64&lt;=0),"",IF(J64&gt;AsOf,0,INT(DATEDIF(J64,AsOf,"m")/F64)+1))</f>
        <v/>
      </c>
      <c r="S64" s="7">
        <f>IF(R64="","",IF(EDATE(J64,F64*R64)&lt;=AsOf,EDATE(J64,F64*(R64+1)),EDATE(J64,F64*R64)))</f>
        <v/>
      </c>
      <c r="T64" s="7">
        <f>IF(OR(S64="",M64&lt;&gt;"Yes",E64="Cancelling"),"",IF(L64="Months",EDATE(S64,-N(K64)),S64-N(K64)))</f>
        <v/>
      </c>
      <c r="U64" s="14">
        <f>IF(T64="","",T64-AsOf)</f>
        <v/>
      </c>
      <c r="V64" s="15">
        <f>IF(A64="","",IF(E64="Cancelled","Cancelled",IF(S64="","Missing data",IF(E64="Cancelling","Cancelling: last term",IF(M64&lt;&gt;"Yes","Renews by hand",IF(U64&lt;0,"Notice window passed",IF(U64&lt;=ActDays,"Act now",IF(U64&lt;=ReviewDays,"Review","OK"))))))))</f>
        <v/>
      </c>
      <c r="W64" s="13">
        <f>IF(S64="","",IF(E64="Cancelling",0,G64*(1+N(N64))))</f>
        <v/>
      </c>
      <c r="X64" s="13">
        <f>IF(OR(P64=0,H64="",I64=""),0,IF(H64&lt;=0,0,MAX(0,H64-I64)/H64*Q64))</f>
        <v/>
      </c>
      <c r="Y64" s="16">
        <f>IF(S64="","",IF(T64="",S64+ROW()/100000,IF(T64&lt;AsOf,"",T64+ROW()/100000)))</f>
        <v/>
      </c>
      <c r="Z64" s="17">
        <f>IF(A64="","",IF(E64="Cancelled","",IF(OR(F64="",G64="",J64=""),"Fill bills every, price and first bill date",IF(AND(M64="Yes",K64="",E64&lt;&gt;"Cancelling"),"Notice blank: treated as 0",""))))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/>
  <autoFilter ref="A4:Z64"/>
  <conditionalFormatting sqref="V5:V64">
    <cfRule type="expression" priority="1" dxfId="0">
      <formula>$V5="Act now"</formula>
    </cfRule>
    <cfRule type="expression" priority="2" dxfId="1">
      <formula>$V5="Notice window passed"</formula>
    </cfRule>
    <cfRule type="expression" priority="3" dxfId="2">
      <formula>$V5="Review"</formula>
    </cfRule>
    <cfRule type="expression" priority="4" dxfId="3">
      <formula>$V5="OK"</formula>
    </cfRule>
  </conditionalFormatting>
  <dataValidations count="10">
    <dataValidation sqref="C5:C64" showDropDown="0" showInputMessage="0" showErrorMessage="0" allowBlank="1" type="list">
      <formula1>Categories</formula1>
    </dataValidation>
    <dataValidation sqref="E5:E64" showDropDown="0" showInputMessage="0" showErrorMessage="0" allowBlank="1" type="list">
      <formula1>"Active,Trial,Cancelling,Cancelled"</formula1>
    </dataValidation>
    <dataValidation sqref="L5:L64" showDropDown="0" showInputMessage="0" showErrorMessage="0" allowBlank="1" type="list">
      <formula1>"Days,Months"</formula1>
    </dataValidation>
    <dataValidation sqref="M5:M64" showDropDown="0" showInputMessage="0" showErrorMessage="0" allowBlank="1" type="list">
      <formula1>"Yes,No"</formula1>
    </dataValidation>
    <dataValidation sqref="F5:F64" showDropDown="0" showInputMessage="0" showErrorMessage="0" allowBlank="1" type="whole" operator="between">
      <formula1>1</formula1>
      <formula2>120</formula2>
    </dataValidation>
    <dataValidation sqref="H5:I64" showDropDown="0" showInputMessage="0" showErrorMessage="0" allowBlank="1" type="whole" operator="between">
      <formula1>0</formula1>
      <formula2>100000</formula2>
    </dataValidation>
    <dataValidation sqref="K5:K64" showDropDown="0" showInputMessage="0" showErrorMessage="0" allowBlank="1" type="whole" operator="between">
      <formula1>0</formula1>
      <formula2>730</formula2>
    </dataValidation>
    <dataValidation sqref="G5:G64" showDropDown="0" showInputMessage="0" showErrorMessage="0" allowBlank="1" type="decimal" operator="between">
      <formula1>0</formula1>
      <formula2>100000000</formula2>
    </dataValidation>
    <dataValidation sqref="N5:N64" showDropDown="0" showInputMessage="0" showErrorMessage="0" allowBlank="1" type="decimal" operator="between">
      <formula1>-1</formula1>
      <formula2>10</formula2>
    </dataValidation>
    <dataValidation sqref="J5:J64" showDropDown="0" showInputMessage="0" showErrorMessage="0" allowBlank="1" type="date" operator="greaterThan">
      <formula1>1</formula1>
    </dataValidation>
  </dataValidations>
  <printOptions horizontalCentered="1"/>
  <pageMargins left="0.4" right="0.4" top="1" bottom="1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34" customWidth="1" min="3" max="3"/>
    <col width="14" customWidth="1" min="4" max="4"/>
    <col width="22" customWidth="1" min="5" max="5"/>
    <col width="15" customWidth="1" min="6" max="6"/>
    <col width="15" customWidth="1" min="7" max="7"/>
    <col hidden="1" width="13" customWidth="1" min="8" max="8"/>
  </cols>
  <sheetData>
    <row r="1">
      <c r="A1" s="1" t="inlineStr">
        <is>
          <t>Renewals</t>
        </is>
      </c>
    </row>
    <row r="2">
      <c r="A2" s="2" t="inlineStr">
        <is>
          <t>Calculated from the Subscriptions sheet as of the date below.</t>
        </is>
      </c>
    </row>
    <row r="3">
      <c r="A3" s="5" t="inlineStr">
        <is>
          <t>As of</t>
        </is>
      </c>
      <c r="B3" s="18">
        <f>AsOf</f>
        <v/>
      </c>
    </row>
    <row r="5">
      <c r="A5" s="5" t="inlineStr">
        <is>
          <t>Live subscriptions (not cancelled)</t>
        </is>
      </c>
      <c r="B5" s="19">
        <f>COUNTIFS(Subscriptions!A5:A64,"&lt;&gt;",Subscriptions!E5:E64,"&lt;&gt;Cancelled")</f>
        <v/>
      </c>
    </row>
    <row r="6">
      <c r="A6" s="5" t="inlineStr">
        <is>
          <t>Monthly run-rate</t>
        </is>
      </c>
      <c r="B6" s="20">
        <f>SUM(Subscriptions!P5:P64)</f>
        <v/>
      </c>
    </row>
    <row r="7">
      <c r="A7" s="5" t="inlineStr">
        <is>
          <t>Annual run-rate</t>
        </is>
      </c>
      <c r="B7" s="20">
        <f>SUM(Subscriptions!Q5:Q64)</f>
        <v/>
      </c>
    </row>
    <row r="8">
      <c r="A8" s="5" t="inlineStr">
        <is>
          <t>Unused-seat spend per year</t>
        </is>
      </c>
      <c r="B8" s="20">
        <f>SUM(Subscriptions!X5:X64)</f>
        <v/>
      </c>
    </row>
    <row r="9">
      <c r="A9" s="5" t="inlineStr">
        <is>
          <t>Next 12 months of bills (Cash Calendar)</t>
        </is>
      </c>
      <c r="B9" s="20">
        <f>'Cash Calendar'!O66</f>
        <v/>
      </c>
    </row>
    <row r="10">
      <c r="A10" s="5" t="inlineStr">
        <is>
          <t>'Act now' decisions</t>
        </is>
      </c>
      <c r="B10" s="19">
        <f>COUNTIF(Subscriptions!V5:V64,"Act now")</f>
        <v/>
      </c>
    </row>
    <row r="11">
      <c r="A11" s="5" t="inlineStr">
        <is>
          <t>Notice windows already passed</t>
        </is>
      </c>
      <c r="B11" s="19">
        <f>COUNTIF(Subscriptions!V5:V64,"Notice window passed")</f>
        <v/>
      </c>
    </row>
    <row r="13" ht="32" customHeight="1">
      <c r="A13" s="10" t="inlineStr">
        <is>
          <t>Cancel-by deadline within</t>
        </is>
      </c>
      <c r="B13" s="10" t="inlineStr">
        <is>
          <t>Auto-renewing subscriptions</t>
        </is>
      </c>
      <c r="C13" s="10" t="inlineStr">
        <is>
          <t>Value of those next bills</t>
        </is>
      </c>
    </row>
    <row r="14">
      <c r="A14" s="5" t="inlineStr">
        <is>
          <t>30 days</t>
        </is>
      </c>
      <c r="B14" s="14">
        <f>COUNTIFS(Subscriptions!U5:U64,"&gt;=0",Subscriptions!U5:U64,"&lt;=30")</f>
        <v/>
      </c>
      <c r="C14" s="13">
        <f>SUMIFS(Subscriptions!W5:W64,Subscriptions!U5:U64,"&gt;=0",Subscriptions!U5:U64,"&lt;=30")</f>
        <v/>
      </c>
    </row>
    <row r="15">
      <c r="A15" s="5" t="inlineStr">
        <is>
          <t>60 days</t>
        </is>
      </c>
      <c r="B15" s="14">
        <f>COUNTIFS(Subscriptions!U5:U64,"&gt;=0",Subscriptions!U5:U64,"&lt;=60")</f>
        <v/>
      </c>
      <c r="C15" s="13">
        <f>SUMIFS(Subscriptions!W5:W64,Subscriptions!U5:U64,"&gt;=0",Subscriptions!U5:U64,"&lt;=60")</f>
        <v/>
      </c>
    </row>
    <row r="16">
      <c r="A16" s="5" t="inlineStr">
        <is>
          <t>90 days</t>
        </is>
      </c>
      <c r="B16" s="14">
        <f>COUNTIFS(Subscriptions!U5:U64,"&gt;=0",Subscriptions!U5:U64,"&lt;=90")</f>
        <v/>
      </c>
      <c r="C16" s="13">
        <f>SUMIFS(Subscriptions!W5:W64,Subscriptions!U5:U64,"&gt;=0",Subscriptions!U5:U64,"&lt;=90")</f>
        <v/>
      </c>
    </row>
    <row r="19">
      <c r="A19" s="5" t="inlineStr">
        <is>
          <t>Next 15 decisions (cancel-by date, or renewal date for rows that renew by hand)</t>
        </is>
      </c>
    </row>
    <row r="20" ht="32" customHeight="1">
      <c r="A20" s="10" t="inlineStr">
        <is>
          <t>#</t>
        </is>
      </c>
      <c r="B20" s="10" t="inlineStr">
        <is>
          <t>Decision date</t>
        </is>
      </c>
      <c r="C20" s="10" t="inlineStr">
        <is>
          <t>Subscription</t>
        </is>
      </c>
      <c r="D20" s="10" t="inlineStr">
        <is>
          <t>Owner</t>
        </is>
      </c>
      <c r="E20" s="10" t="inlineStr">
        <is>
          <t>Flag</t>
        </is>
      </c>
      <c r="F20" s="10" t="inlineStr">
        <is>
          <t>Next renewal</t>
        </is>
      </c>
      <c r="G20" s="10" t="inlineStr">
        <is>
          <t>Next bill amount</t>
        </is>
      </c>
    </row>
    <row r="21">
      <c r="A21" s="21" t="n">
        <v>1</v>
      </c>
      <c r="B21" s="7">
        <f>IF(H21="","",INT(SMALL(Subscriptions!$Y$5:$Y$64,A21)))</f>
        <v/>
      </c>
      <c r="C21" s="15">
        <f>IF($H21="","",INDEX(Subscriptions!$A$5:$A$64,$H21))</f>
        <v/>
      </c>
      <c r="D21" s="15">
        <f>IF($H21="","",INDEX(Subscriptions!$D$5:$D$64,$H21))</f>
        <v/>
      </c>
      <c r="E21" s="15">
        <f>IF($H21="","",INDEX(Subscriptions!$V$5:$V$64,$H21))</f>
        <v/>
      </c>
      <c r="F21" s="7">
        <f>IF($H21="","",INDEX(Subscriptions!$S$5:$S$64,$H21))</f>
        <v/>
      </c>
      <c r="G21" s="13">
        <f>IF($H21="","",INDEX(Subscriptions!$W$5:$W$64,$H21))</f>
        <v/>
      </c>
      <c r="H21" s="14">
        <f>IFERROR(MATCH(SMALL(Subscriptions!$Y$5:$Y$64,A21),Subscriptions!$Y$5:$Y$64,0),"")</f>
        <v/>
      </c>
    </row>
    <row r="22">
      <c r="A22" s="21" t="n">
        <v>2</v>
      </c>
      <c r="B22" s="7">
        <f>IF(H22="","",INT(SMALL(Subscriptions!$Y$5:$Y$64,A22)))</f>
        <v/>
      </c>
      <c r="C22" s="15">
        <f>IF($H22="","",INDEX(Subscriptions!$A$5:$A$64,$H22))</f>
        <v/>
      </c>
      <c r="D22" s="15">
        <f>IF($H22="","",INDEX(Subscriptions!$D$5:$D$64,$H22))</f>
        <v/>
      </c>
      <c r="E22" s="15">
        <f>IF($H22="","",INDEX(Subscriptions!$V$5:$V$64,$H22))</f>
        <v/>
      </c>
      <c r="F22" s="7">
        <f>IF($H22="","",INDEX(Subscriptions!$S$5:$S$64,$H22))</f>
        <v/>
      </c>
      <c r="G22" s="13">
        <f>IF($H22="","",INDEX(Subscriptions!$W$5:$W$64,$H22))</f>
        <v/>
      </c>
      <c r="H22" s="14">
        <f>IFERROR(MATCH(SMALL(Subscriptions!$Y$5:$Y$64,A22),Subscriptions!$Y$5:$Y$64,0),"")</f>
        <v/>
      </c>
    </row>
    <row r="23">
      <c r="A23" s="21" t="n">
        <v>3</v>
      </c>
      <c r="B23" s="7">
        <f>IF(H23="","",INT(SMALL(Subscriptions!$Y$5:$Y$64,A23)))</f>
        <v/>
      </c>
      <c r="C23" s="15">
        <f>IF($H23="","",INDEX(Subscriptions!$A$5:$A$64,$H23))</f>
        <v/>
      </c>
      <c r="D23" s="15">
        <f>IF($H23="","",INDEX(Subscriptions!$D$5:$D$64,$H23))</f>
        <v/>
      </c>
      <c r="E23" s="15">
        <f>IF($H23="","",INDEX(Subscriptions!$V$5:$V$64,$H23))</f>
        <v/>
      </c>
      <c r="F23" s="7">
        <f>IF($H23="","",INDEX(Subscriptions!$S$5:$S$64,$H23))</f>
        <v/>
      </c>
      <c r="G23" s="13">
        <f>IF($H23="","",INDEX(Subscriptions!$W$5:$W$64,$H23))</f>
        <v/>
      </c>
      <c r="H23" s="14">
        <f>IFERROR(MATCH(SMALL(Subscriptions!$Y$5:$Y$64,A23),Subscriptions!$Y$5:$Y$64,0),"")</f>
        <v/>
      </c>
    </row>
    <row r="24">
      <c r="A24" s="21" t="n">
        <v>4</v>
      </c>
      <c r="B24" s="7">
        <f>IF(H24="","",INT(SMALL(Subscriptions!$Y$5:$Y$64,A24)))</f>
        <v/>
      </c>
      <c r="C24" s="15">
        <f>IF($H24="","",INDEX(Subscriptions!$A$5:$A$64,$H24))</f>
        <v/>
      </c>
      <c r="D24" s="15">
        <f>IF($H24="","",INDEX(Subscriptions!$D$5:$D$64,$H24))</f>
        <v/>
      </c>
      <c r="E24" s="15">
        <f>IF($H24="","",INDEX(Subscriptions!$V$5:$V$64,$H24))</f>
        <v/>
      </c>
      <c r="F24" s="7">
        <f>IF($H24="","",INDEX(Subscriptions!$S$5:$S$64,$H24))</f>
        <v/>
      </c>
      <c r="G24" s="13">
        <f>IF($H24="","",INDEX(Subscriptions!$W$5:$W$64,$H24))</f>
        <v/>
      </c>
      <c r="H24" s="14">
        <f>IFERROR(MATCH(SMALL(Subscriptions!$Y$5:$Y$64,A24),Subscriptions!$Y$5:$Y$64,0),"")</f>
        <v/>
      </c>
    </row>
    <row r="25">
      <c r="A25" s="21" t="n">
        <v>5</v>
      </c>
      <c r="B25" s="7">
        <f>IF(H25="","",INT(SMALL(Subscriptions!$Y$5:$Y$64,A25)))</f>
        <v/>
      </c>
      <c r="C25" s="15">
        <f>IF($H25="","",INDEX(Subscriptions!$A$5:$A$64,$H25))</f>
        <v/>
      </c>
      <c r="D25" s="15">
        <f>IF($H25="","",INDEX(Subscriptions!$D$5:$D$64,$H25))</f>
        <v/>
      </c>
      <c r="E25" s="15">
        <f>IF($H25="","",INDEX(Subscriptions!$V$5:$V$64,$H25))</f>
        <v/>
      </c>
      <c r="F25" s="7">
        <f>IF($H25="","",INDEX(Subscriptions!$S$5:$S$64,$H25))</f>
        <v/>
      </c>
      <c r="G25" s="13">
        <f>IF($H25="","",INDEX(Subscriptions!$W$5:$W$64,$H25))</f>
        <v/>
      </c>
      <c r="H25" s="14">
        <f>IFERROR(MATCH(SMALL(Subscriptions!$Y$5:$Y$64,A25),Subscriptions!$Y$5:$Y$64,0),"")</f>
        <v/>
      </c>
    </row>
    <row r="26">
      <c r="A26" s="21" t="n">
        <v>6</v>
      </c>
      <c r="B26" s="7">
        <f>IF(H26="","",INT(SMALL(Subscriptions!$Y$5:$Y$64,A26)))</f>
        <v/>
      </c>
      <c r="C26" s="15">
        <f>IF($H26="","",INDEX(Subscriptions!$A$5:$A$64,$H26))</f>
        <v/>
      </c>
      <c r="D26" s="15">
        <f>IF($H26="","",INDEX(Subscriptions!$D$5:$D$64,$H26))</f>
        <v/>
      </c>
      <c r="E26" s="15">
        <f>IF($H26="","",INDEX(Subscriptions!$V$5:$V$64,$H26))</f>
        <v/>
      </c>
      <c r="F26" s="7">
        <f>IF($H26="","",INDEX(Subscriptions!$S$5:$S$64,$H26))</f>
        <v/>
      </c>
      <c r="G26" s="13">
        <f>IF($H26="","",INDEX(Subscriptions!$W$5:$W$64,$H26))</f>
        <v/>
      </c>
      <c r="H26" s="14">
        <f>IFERROR(MATCH(SMALL(Subscriptions!$Y$5:$Y$64,A26),Subscriptions!$Y$5:$Y$64,0),"")</f>
        <v/>
      </c>
    </row>
    <row r="27">
      <c r="A27" s="21" t="n">
        <v>7</v>
      </c>
      <c r="B27" s="7">
        <f>IF(H27="","",INT(SMALL(Subscriptions!$Y$5:$Y$64,A27)))</f>
        <v/>
      </c>
      <c r="C27" s="15">
        <f>IF($H27="","",INDEX(Subscriptions!$A$5:$A$64,$H27))</f>
        <v/>
      </c>
      <c r="D27" s="15">
        <f>IF($H27="","",INDEX(Subscriptions!$D$5:$D$64,$H27))</f>
        <v/>
      </c>
      <c r="E27" s="15">
        <f>IF($H27="","",INDEX(Subscriptions!$V$5:$V$64,$H27))</f>
        <v/>
      </c>
      <c r="F27" s="7">
        <f>IF($H27="","",INDEX(Subscriptions!$S$5:$S$64,$H27))</f>
        <v/>
      </c>
      <c r="G27" s="13">
        <f>IF($H27="","",INDEX(Subscriptions!$W$5:$W$64,$H27))</f>
        <v/>
      </c>
      <c r="H27" s="14">
        <f>IFERROR(MATCH(SMALL(Subscriptions!$Y$5:$Y$64,A27),Subscriptions!$Y$5:$Y$64,0),"")</f>
        <v/>
      </c>
    </row>
    <row r="28">
      <c r="A28" s="21" t="n">
        <v>8</v>
      </c>
      <c r="B28" s="7">
        <f>IF(H28="","",INT(SMALL(Subscriptions!$Y$5:$Y$64,A28)))</f>
        <v/>
      </c>
      <c r="C28" s="15">
        <f>IF($H28="","",INDEX(Subscriptions!$A$5:$A$64,$H28))</f>
        <v/>
      </c>
      <c r="D28" s="15">
        <f>IF($H28="","",INDEX(Subscriptions!$D$5:$D$64,$H28))</f>
        <v/>
      </c>
      <c r="E28" s="15">
        <f>IF($H28="","",INDEX(Subscriptions!$V$5:$V$64,$H28))</f>
        <v/>
      </c>
      <c r="F28" s="7">
        <f>IF($H28="","",INDEX(Subscriptions!$S$5:$S$64,$H28))</f>
        <v/>
      </c>
      <c r="G28" s="13">
        <f>IF($H28="","",INDEX(Subscriptions!$W$5:$W$64,$H28))</f>
        <v/>
      </c>
      <c r="H28" s="14">
        <f>IFERROR(MATCH(SMALL(Subscriptions!$Y$5:$Y$64,A28),Subscriptions!$Y$5:$Y$64,0),"")</f>
        <v/>
      </c>
    </row>
    <row r="29">
      <c r="A29" s="21" t="n">
        <v>9</v>
      </c>
      <c r="B29" s="7">
        <f>IF(H29="","",INT(SMALL(Subscriptions!$Y$5:$Y$64,A29)))</f>
        <v/>
      </c>
      <c r="C29" s="15">
        <f>IF($H29="","",INDEX(Subscriptions!$A$5:$A$64,$H29))</f>
        <v/>
      </c>
      <c r="D29" s="15">
        <f>IF($H29="","",INDEX(Subscriptions!$D$5:$D$64,$H29))</f>
        <v/>
      </c>
      <c r="E29" s="15">
        <f>IF($H29="","",INDEX(Subscriptions!$V$5:$V$64,$H29))</f>
        <v/>
      </c>
      <c r="F29" s="7">
        <f>IF($H29="","",INDEX(Subscriptions!$S$5:$S$64,$H29))</f>
        <v/>
      </c>
      <c r="G29" s="13">
        <f>IF($H29="","",INDEX(Subscriptions!$W$5:$W$64,$H29))</f>
        <v/>
      </c>
      <c r="H29" s="14">
        <f>IFERROR(MATCH(SMALL(Subscriptions!$Y$5:$Y$64,A29),Subscriptions!$Y$5:$Y$64,0),"")</f>
        <v/>
      </c>
    </row>
    <row r="30">
      <c r="A30" s="21" t="n">
        <v>10</v>
      </c>
      <c r="B30" s="7">
        <f>IF(H30="","",INT(SMALL(Subscriptions!$Y$5:$Y$64,A30)))</f>
        <v/>
      </c>
      <c r="C30" s="15">
        <f>IF($H30="","",INDEX(Subscriptions!$A$5:$A$64,$H30))</f>
        <v/>
      </c>
      <c r="D30" s="15">
        <f>IF($H30="","",INDEX(Subscriptions!$D$5:$D$64,$H30))</f>
        <v/>
      </c>
      <c r="E30" s="15">
        <f>IF($H30="","",INDEX(Subscriptions!$V$5:$V$64,$H30))</f>
        <v/>
      </c>
      <c r="F30" s="7">
        <f>IF($H30="","",INDEX(Subscriptions!$S$5:$S$64,$H30))</f>
        <v/>
      </c>
      <c r="G30" s="13">
        <f>IF($H30="","",INDEX(Subscriptions!$W$5:$W$64,$H30))</f>
        <v/>
      </c>
      <c r="H30" s="14">
        <f>IFERROR(MATCH(SMALL(Subscriptions!$Y$5:$Y$64,A30),Subscriptions!$Y$5:$Y$64,0),"")</f>
        <v/>
      </c>
    </row>
    <row r="31">
      <c r="A31" s="21" t="n">
        <v>11</v>
      </c>
      <c r="B31" s="7">
        <f>IF(H31="","",INT(SMALL(Subscriptions!$Y$5:$Y$64,A31)))</f>
        <v/>
      </c>
      <c r="C31" s="15">
        <f>IF($H31="","",INDEX(Subscriptions!$A$5:$A$64,$H31))</f>
        <v/>
      </c>
      <c r="D31" s="15">
        <f>IF($H31="","",INDEX(Subscriptions!$D$5:$D$64,$H31))</f>
        <v/>
      </c>
      <c r="E31" s="15">
        <f>IF($H31="","",INDEX(Subscriptions!$V$5:$V$64,$H31))</f>
        <v/>
      </c>
      <c r="F31" s="7">
        <f>IF($H31="","",INDEX(Subscriptions!$S$5:$S$64,$H31))</f>
        <v/>
      </c>
      <c r="G31" s="13">
        <f>IF($H31="","",INDEX(Subscriptions!$W$5:$W$64,$H31))</f>
        <v/>
      </c>
      <c r="H31" s="14">
        <f>IFERROR(MATCH(SMALL(Subscriptions!$Y$5:$Y$64,A31),Subscriptions!$Y$5:$Y$64,0),"")</f>
        <v/>
      </c>
    </row>
    <row r="32">
      <c r="A32" s="21" t="n">
        <v>12</v>
      </c>
      <c r="B32" s="7">
        <f>IF(H32="","",INT(SMALL(Subscriptions!$Y$5:$Y$64,A32)))</f>
        <v/>
      </c>
      <c r="C32" s="15">
        <f>IF($H32="","",INDEX(Subscriptions!$A$5:$A$64,$H32))</f>
        <v/>
      </c>
      <c r="D32" s="15">
        <f>IF($H32="","",INDEX(Subscriptions!$D$5:$D$64,$H32))</f>
        <v/>
      </c>
      <c r="E32" s="15">
        <f>IF($H32="","",INDEX(Subscriptions!$V$5:$V$64,$H32))</f>
        <v/>
      </c>
      <c r="F32" s="7">
        <f>IF($H32="","",INDEX(Subscriptions!$S$5:$S$64,$H32))</f>
        <v/>
      </c>
      <c r="G32" s="13">
        <f>IF($H32="","",INDEX(Subscriptions!$W$5:$W$64,$H32))</f>
        <v/>
      </c>
      <c r="H32" s="14">
        <f>IFERROR(MATCH(SMALL(Subscriptions!$Y$5:$Y$64,A32),Subscriptions!$Y$5:$Y$64,0),"")</f>
        <v/>
      </c>
    </row>
    <row r="33">
      <c r="A33" s="21" t="n">
        <v>13</v>
      </c>
      <c r="B33" s="7">
        <f>IF(H33="","",INT(SMALL(Subscriptions!$Y$5:$Y$64,A33)))</f>
        <v/>
      </c>
      <c r="C33" s="15">
        <f>IF($H33="","",INDEX(Subscriptions!$A$5:$A$64,$H33))</f>
        <v/>
      </c>
      <c r="D33" s="15">
        <f>IF($H33="","",INDEX(Subscriptions!$D$5:$D$64,$H33))</f>
        <v/>
      </c>
      <c r="E33" s="15">
        <f>IF($H33="","",INDEX(Subscriptions!$V$5:$V$64,$H33))</f>
        <v/>
      </c>
      <c r="F33" s="7">
        <f>IF($H33="","",INDEX(Subscriptions!$S$5:$S$64,$H33))</f>
        <v/>
      </c>
      <c r="G33" s="13">
        <f>IF($H33="","",INDEX(Subscriptions!$W$5:$W$64,$H33))</f>
        <v/>
      </c>
      <c r="H33" s="14">
        <f>IFERROR(MATCH(SMALL(Subscriptions!$Y$5:$Y$64,A33),Subscriptions!$Y$5:$Y$64,0),"")</f>
        <v/>
      </c>
    </row>
    <row r="34">
      <c r="A34" s="21" t="n">
        <v>14</v>
      </c>
      <c r="B34" s="7">
        <f>IF(H34="","",INT(SMALL(Subscriptions!$Y$5:$Y$64,A34)))</f>
        <v/>
      </c>
      <c r="C34" s="15">
        <f>IF($H34="","",INDEX(Subscriptions!$A$5:$A$64,$H34))</f>
        <v/>
      </c>
      <c r="D34" s="15">
        <f>IF($H34="","",INDEX(Subscriptions!$D$5:$D$64,$H34))</f>
        <v/>
      </c>
      <c r="E34" s="15">
        <f>IF($H34="","",INDEX(Subscriptions!$V$5:$V$64,$H34))</f>
        <v/>
      </c>
      <c r="F34" s="7">
        <f>IF($H34="","",INDEX(Subscriptions!$S$5:$S$64,$H34))</f>
        <v/>
      </c>
      <c r="G34" s="13">
        <f>IF($H34="","",INDEX(Subscriptions!$W$5:$W$64,$H34))</f>
        <v/>
      </c>
      <c r="H34" s="14">
        <f>IFERROR(MATCH(SMALL(Subscriptions!$Y$5:$Y$64,A34),Subscriptions!$Y$5:$Y$64,0),"")</f>
        <v/>
      </c>
    </row>
    <row r="35">
      <c r="A35" s="21" t="n">
        <v>15</v>
      </c>
      <c r="B35" s="7">
        <f>IF(H35="","",INT(SMALL(Subscriptions!$Y$5:$Y$64,A35)))</f>
        <v/>
      </c>
      <c r="C35" s="15">
        <f>IF($H35="","",INDEX(Subscriptions!$A$5:$A$64,$H35))</f>
        <v/>
      </c>
      <c r="D35" s="15">
        <f>IF($H35="","",INDEX(Subscriptions!$D$5:$D$64,$H35))</f>
        <v/>
      </c>
      <c r="E35" s="15">
        <f>IF($H35="","",INDEX(Subscriptions!$V$5:$V$64,$H35))</f>
        <v/>
      </c>
      <c r="F35" s="7">
        <f>IF($H35="","",INDEX(Subscriptions!$S$5:$S$64,$H35))</f>
        <v/>
      </c>
      <c r="G35" s="13">
        <f>IF($H35="","",INDEX(Subscriptions!$W$5:$W$64,$H35))</f>
        <v/>
      </c>
      <c r="H35" s="14">
        <f>IFERROR(MATCH(SMALL(Subscriptions!$Y$5:$Y$64,A35),Subscriptions!$Y$5:$Y$64,0),"")</f>
        <v/>
      </c>
    </row>
    <row r="37" ht="32" customHeight="1">
      <c r="A37" s="10" t="inlineStr">
        <is>
          <t>Category</t>
        </is>
      </c>
      <c r="B37" s="10" t="inlineStr">
        <is>
          <t>Live subscriptions</t>
        </is>
      </c>
      <c r="C37" s="10" t="inlineStr">
        <is>
          <t>Annual run-rate</t>
        </is>
      </c>
      <c r="D37" s="10" t="inlineStr">
        <is>
          <t>Unused-seat spend / yr</t>
        </is>
      </c>
    </row>
    <row r="38">
      <c r="A38" s="15">
        <f>IF(Settings!A11="","",Settings!A11)</f>
        <v/>
      </c>
      <c r="B38" s="14">
        <f>IF(A38="","",COUNTIFS(Subscriptions!C5:C64,A38,Subscriptions!A5:A64,"&lt;&gt;",Subscriptions!E5:E64,"&lt;&gt;Cancelled"))</f>
        <v/>
      </c>
      <c r="C38" s="13">
        <f>IF(A38="","",SUMIFS(Subscriptions!Q5:Q64,Subscriptions!C5:C64,A38))</f>
        <v/>
      </c>
      <c r="D38" s="13">
        <f>IF(A38="","",SUMIFS(Subscriptions!X5:X64,Subscriptions!C5:C64,A38))</f>
        <v/>
      </c>
    </row>
    <row r="39">
      <c r="A39" s="15">
        <f>IF(Settings!A12="","",Settings!A12)</f>
        <v/>
      </c>
      <c r="B39" s="14">
        <f>IF(A39="","",COUNTIFS(Subscriptions!C5:C64,A39,Subscriptions!A5:A64,"&lt;&gt;",Subscriptions!E5:E64,"&lt;&gt;Cancelled"))</f>
        <v/>
      </c>
      <c r="C39" s="13">
        <f>IF(A39="","",SUMIFS(Subscriptions!Q5:Q64,Subscriptions!C5:C64,A39))</f>
        <v/>
      </c>
      <c r="D39" s="13">
        <f>IF(A39="","",SUMIFS(Subscriptions!X5:X64,Subscriptions!C5:C64,A39))</f>
        <v/>
      </c>
    </row>
    <row r="40">
      <c r="A40" s="15">
        <f>IF(Settings!A13="","",Settings!A13)</f>
        <v/>
      </c>
      <c r="B40" s="14">
        <f>IF(A40="","",COUNTIFS(Subscriptions!C5:C64,A40,Subscriptions!A5:A64,"&lt;&gt;",Subscriptions!E5:E64,"&lt;&gt;Cancelled"))</f>
        <v/>
      </c>
      <c r="C40" s="13">
        <f>IF(A40="","",SUMIFS(Subscriptions!Q5:Q64,Subscriptions!C5:C64,A40))</f>
        <v/>
      </c>
      <c r="D40" s="13">
        <f>IF(A40="","",SUMIFS(Subscriptions!X5:X64,Subscriptions!C5:C64,A40))</f>
        <v/>
      </c>
    </row>
    <row r="41">
      <c r="A41" s="15">
        <f>IF(Settings!A14="","",Settings!A14)</f>
        <v/>
      </c>
      <c r="B41" s="14">
        <f>IF(A41="","",COUNTIFS(Subscriptions!C5:C64,A41,Subscriptions!A5:A64,"&lt;&gt;",Subscriptions!E5:E64,"&lt;&gt;Cancelled"))</f>
        <v/>
      </c>
      <c r="C41" s="13">
        <f>IF(A41="","",SUMIFS(Subscriptions!Q5:Q64,Subscriptions!C5:C64,A41))</f>
        <v/>
      </c>
      <c r="D41" s="13">
        <f>IF(A41="","",SUMIFS(Subscriptions!X5:X64,Subscriptions!C5:C64,A41))</f>
        <v/>
      </c>
    </row>
    <row r="42">
      <c r="A42" s="15">
        <f>IF(Settings!A15="","",Settings!A15)</f>
        <v/>
      </c>
      <c r="B42" s="14">
        <f>IF(A42="","",COUNTIFS(Subscriptions!C5:C64,A42,Subscriptions!A5:A64,"&lt;&gt;",Subscriptions!E5:E64,"&lt;&gt;Cancelled"))</f>
        <v/>
      </c>
      <c r="C42" s="13">
        <f>IF(A42="","",SUMIFS(Subscriptions!Q5:Q64,Subscriptions!C5:C64,A42))</f>
        <v/>
      </c>
      <c r="D42" s="13">
        <f>IF(A42="","",SUMIFS(Subscriptions!X5:X64,Subscriptions!C5:C64,A42))</f>
        <v/>
      </c>
    </row>
    <row r="43">
      <c r="A43" s="15">
        <f>IF(Settings!A16="","",Settings!A16)</f>
        <v/>
      </c>
      <c r="B43" s="14">
        <f>IF(A43="","",COUNTIFS(Subscriptions!C5:C64,A43,Subscriptions!A5:A64,"&lt;&gt;",Subscriptions!E5:E64,"&lt;&gt;Cancelled"))</f>
        <v/>
      </c>
      <c r="C43" s="13">
        <f>IF(A43="","",SUMIFS(Subscriptions!Q5:Q64,Subscriptions!C5:C64,A43))</f>
        <v/>
      </c>
      <c r="D43" s="13">
        <f>IF(A43="","",SUMIFS(Subscriptions!X5:X64,Subscriptions!C5:C64,A43))</f>
        <v/>
      </c>
    </row>
    <row r="44">
      <c r="A44" s="15">
        <f>IF(Settings!A17="","",Settings!A17)</f>
        <v/>
      </c>
      <c r="B44" s="14">
        <f>IF(A44="","",COUNTIFS(Subscriptions!C5:C64,A44,Subscriptions!A5:A64,"&lt;&gt;",Subscriptions!E5:E64,"&lt;&gt;Cancelled"))</f>
        <v/>
      </c>
      <c r="C44" s="13">
        <f>IF(A44="","",SUMIFS(Subscriptions!Q5:Q64,Subscriptions!C5:C64,A44))</f>
        <v/>
      </c>
      <c r="D44" s="13">
        <f>IF(A44="","",SUMIFS(Subscriptions!X5:X64,Subscriptions!C5:C64,A44))</f>
        <v/>
      </c>
    </row>
    <row r="45">
      <c r="A45" s="15">
        <f>IF(Settings!A18="","",Settings!A18)</f>
        <v/>
      </c>
      <c r="B45" s="14">
        <f>IF(A45="","",COUNTIFS(Subscriptions!C5:C64,A45,Subscriptions!A5:A64,"&lt;&gt;",Subscriptions!E5:E64,"&lt;&gt;Cancelled"))</f>
        <v/>
      </c>
      <c r="C45" s="13">
        <f>IF(A45="","",SUMIFS(Subscriptions!Q5:Q64,Subscriptions!C5:C64,A45))</f>
        <v/>
      </c>
      <c r="D45" s="13">
        <f>IF(A45="","",SUMIFS(Subscriptions!X5:X64,Subscriptions!C5:C64,A45))</f>
        <v/>
      </c>
    </row>
    <row r="46">
      <c r="A46" s="15">
        <f>IF(Settings!A19="","",Settings!A19)</f>
        <v/>
      </c>
      <c r="B46" s="14">
        <f>IF(A46="","",COUNTIFS(Subscriptions!C5:C64,A46,Subscriptions!A5:A64,"&lt;&gt;",Subscriptions!E5:E64,"&lt;&gt;Cancelled"))</f>
        <v/>
      </c>
      <c r="C46" s="13">
        <f>IF(A46="","",SUMIFS(Subscriptions!Q5:Q64,Subscriptions!C5:C64,A46))</f>
        <v/>
      </c>
      <c r="D46" s="13">
        <f>IF(A46="","",SUMIFS(Subscriptions!X5:X64,Subscriptions!C5:C64,A46))</f>
        <v/>
      </c>
    </row>
    <row r="47">
      <c r="A47" s="15">
        <f>IF(Settings!A20="","",Settings!A20)</f>
        <v/>
      </c>
      <c r="B47" s="14">
        <f>IF(A47="","",COUNTIFS(Subscriptions!C5:C64,A47,Subscriptions!A5:A64,"&lt;&gt;",Subscriptions!E5:E64,"&lt;&gt;Cancelled"))</f>
        <v/>
      </c>
      <c r="C47" s="13">
        <f>IF(A47="","",SUMIFS(Subscriptions!Q5:Q64,Subscriptions!C5:C64,A47))</f>
        <v/>
      </c>
      <c r="D47" s="13">
        <f>IF(A47="","",SUMIFS(Subscriptions!X5:X64,Subscriptions!C5:C64,A47))</f>
        <v/>
      </c>
    </row>
    <row r="48">
      <c r="A48" s="5" t="inlineStr">
        <is>
          <t>Total</t>
        </is>
      </c>
      <c r="C48" s="20">
        <f>SUM(C38:C47)</f>
        <v/>
      </c>
      <c r="D48" s="20">
        <f>SUM(D38:D47)</f>
        <v/>
      </c>
    </row>
    <row r="49">
      <c r="A49" s="5" t="inlineStr">
        <is>
          <t>Not in a listed category</t>
        </is>
      </c>
      <c r="C49" s="13">
        <f>B7-C48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/>
  <conditionalFormatting sqref="E21:E35">
    <cfRule type="expression" priority="1" dxfId="0">
      <formula>$E21="Act now"</formula>
    </cfRule>
    <cfRule type="expression" priority="2" dxfId="2">
      <formula>$E21="Review"</formula>
    </cfRule>
  </conditionalFormatting>
  <printOptions horizontalCentered="1"/>
  <pageMargins left="0.4" right="0.4" top="1" bottom="1" header="0.5" footer="0.5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</cols>
  <sheetData>
    <row r="1">
      <c r="A1" s="1" t="inlineStr">
        <is>
          <t>Cash Calendar</t>
        </is>
      </c>
    </row>
    <row r="2">
      <c r="A2" s="2" t="inlineStr">
        <is>
          <t>Bills expected in each of the next 12 months (starting with the as-of month). Cancelled rows are excluded.</t>
        </is>
      </c>
    </row>
    <row r="4" ht="42" customHeight="1">
      <c r="A4" s="10" t="inlineStr">
        <is>
          <t>Subscription / plan</t>
        </is>
      </c>
      <c r="B4" s="10" t="inlineStr">
        <is>
          <t>Status</t>
        </is>
      </c>
      <c r="C4" s="22">
        <f>DATE(YEAR(AsOf),MONTH(AsOf)+0,1)</f>
        <v/>
      </c>
      <c r="D4" s="22">
        <f>DATE(YEAR(AsOf),MONTH(AsOf)+1,1)</f>
        <v/>
      </c>
      <c r="E4" s="22">
        <f>DATE(YEAR(AsOf),MONTH(AsOf)+2,1)</f>
        <v/>
      </c>
      <c r="F4" s="22">
        <f>DATE(YEAR(AsOf),MONTH(AsOf)+3,1)</f>
        <v/>
      </c>
      <c r="G4" s="22">
        <f>DATE(YEAR(AsOf),MONTH(AsOf)+4,1)</f>
        <v/>
      </c>
      <c r="H4" s="22">
        <f>DATE(YEAR(AsOf),MONTH(AsOf)+5,1)</f>
        <v/>
      </c>
      <c r="I4" s="22">
        <f>DATE(YEAR(AsOf),MONTH(AsOf)+6,1)</f>
        <v/>
      </c>
      <c r="J4" s="22">
        <f>DATE(YEAR(AsOf),MONTH(AsOf)+7,1)</f>
        <v/>
      </c>
      <c r="K4" s="22">
        <f>DATE(YEAR(AsOf),MONTH(AsOf)+8,1)</f>
        <v/>
      </c>
      <c r="L4" s="22">
        <f>DATE(YEAR(AsOf),MONTH(AsOf)+9,1)</f>
        <v/>
      </c>
      <c r="M4" s="22">
        <f>DATE(YEAR(AsOf),MONTH(AsOf)+10,1)</f>
        <v/>
      </c>
      <c r="N4" s="22">
        <f>DATE(YEAR(AsOf),MONTH(AsOf)+11,1)</f>
        <v/>
      </c>
      <c r="O4" s="10" t="inlineStr">
        <is>
          <t>12-month total</t>
        </is>
      </c>
    </row>
    <row r="5">
      <c r="A5" s="15">
        <f>IF(Subscriptions!A5="","",Subscriptions!A5)</f>
        <v/>
      </c>
      <c r="B5" s="15">
        <f>IF(Subscriptions!A5="","",Subscriptions!E5)</f>
        <v/>
      </c>
      <c r="C5" s="23">
        <f>IF(OR(Subscriptions!$S5="",Subscriptions!$E5="Cancelled"),0,IF(((YEAR(C$4)-YEAR(Subscriptions!$J5))*12+MONTH(C$4)-MONTH(Subscriptions!$J5))&lt;0,0,IF(MOD(((YEAR(C$4)-YEAR(Subscriptions!$J5))*12+MONTH(C$4)-MONTH(Subscriptions!$J5)),Subscriptions!$F5)&lt;&gt;0,0,IF(EDATE(Subscriptions!$J5,((YEAR(C$4)-YEAR(Subscriptions!$J5))*12+MONTH(C$4)-MONTH(Subscriptions!$J5)))&lt;Subscriptions!$S5,Subscriptions!$G5,IF(Subscriptions!$E5="Cancelling",0,Subscriptions!$G5*(1+N(Subscriptions!$N5)))))))</f>
        <v/>
      </c>
      <c r="D5" s="23">
        <f>IF(OR(Subscriptions!$S5="",Subscriptions!$E5="Cancelled"),0,IF(((YEAR(D$4)-YEAR(Subscriptions!$J5))*12+MONTH(D$4)-MONTH(Subscriptions!$J5))&lt;0,0,IF(MOD(((YEAR(D$4)-YEAR(Subscriptions!$J5))*12+MONTH(D$4)-MONTH(Subscriptions!$J5)),Subscriptions!$F5)&lt;&gt;0,0,IF(EDATE(Subscriptions!$J5,((YEAR(D$4)-YEAR(Subscriptions!$J5))*12+MONTH(D$4)-MONTH(Subscriptions!$J5)))&lt;Subscriptions!$S5,Subscriptions!$G5,IF(Subscriptions!$E5="Cancelling",0,Subscriptions!$G5*(1+N(Subscriptions!$N5)))))))</f>
        <v/>
      </c>
      <c r="E5" s="23">
        <f>IF(OR(Subscriptions!$S5="",Subscriptions!$E5="Cancelled"),0,IF(((YEAR(E$4)-YEAR(Subscriptions!$J5))*12+MONTH(E$4)-MONTH(Subscriptions!$J5))&lt;0,0,IF(MOD(((YEAR(E$4)-YEAR(Subscriptions!$J5))*12+MONTH(E$4)-MONTH(Subscriptions!$J5)),Subscriptions!$F5)&lt;&gt;0,0,IF(EDATE(Subscriptions!$J5,((YEAR(E$4)-YEAR(Subscriptions!$J5))*12+MONTH(E$4)-MONTH(Subscriptions!$J5)))&lt;Subscriptions!$S5,Subscriptions!$G5,IF(Subscriptions!$E5="Cancelling",0,Subscriptions!$G5*(1+N(Subscriptions!$N5)))))))</f>
        <v/>
      </c>
      <c r="F5" s="23">
        <f>IF(OR(Subscriptions!$S5="",Subscriptions!$E5="Cancelled"),0,IF(((YEAR(F$4)-YEAR(Subscriptions!$J5))*12+MONTH(F$4)-MONTH(Subscriptions!$J5))&lt;0,0,IF(MOD(((YEAR(F$4)-YEAR(Subscriptions!$J5))*12+MONTH(F$4)-MONTH(Subscriptions!$J5)),Subscriptions!$F5)&lt;&gt;0,0,IF(EDATE(Subscriptions!$J5,((YEAR(F$4)-YEAR(Subscriptions!$J5))*12+MONTH(F$4)-MONTH(Subscriptions!$J5)))&lt;Subscriptions!$S5,Subscriptions!$G5,IF(Subscriptions!$E5="Cancelling",0,Subscriptions!$G5*(1+N(Subscriptions!$N5)))))))</f>
        <v/>
      </c>
      <c r="G5" s="23">
        <f>IF(OR(Subscriptions!$S5="",Subscriptions!$E5="Cancelled"),0,IF(((YEAR(G$4)-YEAR(Subscriptions!$J5))*12+MONTH(G$4)-MONTH(Subscriptions!$J5))&lt;0,0,IF(MOD(((YEAR(G$4)-YEAR(Subscriptions!$J5))*12+MONTH(G$4)-MONTH(Subscriptions!$J5)),Subscriptions!$F5)&lt;&gt;0,0,IF(EDATE(Subscriptions!$J5,((YEAR(G$4)-YEAR(Subscriptions!$J5))*12+MONTH(G$4)-MONTH(Subscriptions!$J5)))&lt;Subscriptions!$S5,Subscriptions!$G5,IF(Subscriptions!$E5="Cancelling",0,Subscriptions!$G5*(1+N(Subscriptions!$N5)))))))</f>
        <v/>
      </c>
      <c r="H5" s="23">
        <f>IF(OR(Subscriptions!$S5="",Subscriptions!$E5="Cancelled"),0,IF(((YEAR(H$4)-YEAR(Subscriptions!$J5))*12+MONTH(H$4)-MONTH(Subscriptions!$J5))&lt;0,0,IF(MOD(((YEAR(H$4)-YEAR(Subscriptions!$J5))*12+MONTH(H$4)-MONTH(Subscriptions!$J5)),Subscriptions!$F5)&lt;&gt;0,0,IF(EDATE(Subscriptions!$J5,((YEAR(H$4)-YEAR(Subscriptions!$J5))*12+MONTH(H$4)-MONTH(Subscriptions!$J5)))&lt;Subscriptions!$S5,Subscriptions!$G5,IF(Subscriptions!$E5="Cancelling",0,Subscriptions!$G5*(1+N(Subscriptions!$N5)))))))</f>
        <v/>
      </c>
      <c r="I5" s="23">
        <f>IF(OR(Subscriptions!$S5="",Subscriptions!$E5="Cancelled"),0,IF(((YEAR(I$4)-YEAR(Subscriptions!$J5))*12+MONTH(I$4)-MONTH(Subscriptions!$J5))&lt;0,0,IF(MOD(((YEAR(I$4)-YEAR(Subscriptions!$J5))*12+MONTH(I$4)-MONTH(Subscriptions!$J5)),Subscriptions!$F5)&lt;&gt;0,0,IF(EDATE(Subscriptions!$J5,((YEAR(I$4)-YEAR(Subscriptions!$J5))*12+MONTH(I$4)-MONTH(Subscriptions!$J5)))&lt;Subscriptions!$S5,Subscriptions!$G5,IF(Subscriptions!$E5="Cancelling",0,Subscriptions!$G5*(1+N(Subscriptions!$N5)))))))</f>
        <v/>
      </c>
      <c r="J5" s="23">
        <f>IF(OR(Subscriptions!$S5="",Subscriptions!$E5="Cancelled"),0,IF(((YEAR(J$4)-YEAR(Subscriptions!$J5))*12+MONTH(J$4)-MONTH(Subscriptions!$J5))&lt;0,0,IF(MOD(((YEAR(J$4)-YEAR(Subscriptions!$J5))*12+MONTH(J$4)-MONTH(Subscriptions!$J5)),Subscriptions!$F5)&lt;&gt;0,0,IF(EDATE(Subscriptions!$J5,((YEAR(J$4)-YEAR(Subscriptions!$J5))*12+MONTH(J$4)-MONTH(Subscriptions!$J5)))&lt;Subscriptions!$S5,Subscriptions!$G5,IF(Subscriptions!$E5="Cancelling",0,Subscriptions!$G5*(1+N(Subscriptions!$N5)))))))</f>
        <v/>
      </c>
      <c r="K5" s="23">
        <f>IF(OR(Subscriptions!$S5="",Subscriptions!$E5="Cancelled"),0,IF(((YEAR(K$4)-YEAR(Subscriptions!$J5))*12+MONTH(K$4)-MONTH(Subscriptions!$J5))&lt;0,0,IF(MOD(((YEAR(K$4)-YEAR(Subscriptions!$J5))*12+MONTH(K$4)-MONTH(Subscriptions!$J5)),Subscriptions!$F5)&lt;&gt;0,0,IF(EDATE(Subscriptions!$J5,((YEAR(K$4)-YEAR(Subscriptions!$J5))*12+MONTH(K$4)-MONTH(Subscriptions!$J5)))&lt;Subscriptions!$S5,Subscriptions!$G5,IF(Subscriptions!$E5="Cancelling",0,Subscriptions!$G5*(1+N(Subscriptions!$N5)))))))</f>
        <v/>
      </c>
      <c r="L5" s="23">
        <f>IF(OR(Subscriptions!$S5="",Subscriptions!$E5="Cancelled"),0,IF(((YEAR(L$4)-YEAR(Subscriptions!$J5))*12+MONTH(L$4)-MONTH(Subscriptions!$J5))&lt;0,0,IF(MOD(((YEAR(L$4)-YEAR(Subscriptions!$J5))*12+MONTH(L$4)-MONTH(Subscriptions!$J5)),Subscriptions!$F5)&lt;&gt;0,0,IF(EDATE(Subscriptions!$J5,((YEAR(L$4)-YEAR(Subscriptions!$J5))*12+MONTH(L$4)-MONTH(Subscriptions!$J5)))&lt;Subscriptions!$S5,Subscriptions!$G5,IF(Subscriptions!$E5="Cancelling",0,Subscriptions!$G5*(1+N(Subscriptions!$N5)))))))</f>
        <v/>
      </c>
      <c r="M5" s="23">
        <f>IF(OR(Subscriptions!$S5="",Subscriptions!$E5="Cancelled"),0,IF(((YEAR(M$4)-YEAR(Subscriptions!$J5))*12+MONTH(M$4)-MONTH(Subscriptions!$J5))&lt;0,0,IF(MOD(((YEAR(M$4)-YEAR(Subscriptions!$J5))*12+MONTH(M$4)-MONTH(Subscriptions!$J5)),Subscriptions!$F5)&lt;&gt;0,0,IF(EDATE(Subscriptions!$J5,((YEAR(M$4)-YEAR(Subscriptions!$J5))*12+MONTH(M$4)-MONTH(Subscriptions!$J5)))&lt;Subscriptions!$S5,Subscriptions!$G5,IF(Subscriptions!$E5="Cancelling",0,Subscriptions!$G5*(1+N(Subscriptions!$N5)))))))</f>
        <v/>
      </c>
      <c r="N5" s="23">
        <f>IF(OR(Subscriptions!$S5="",Subscriptions!$E5="Cancelled"),0,IF(((YEAR(N$4)-YEAR(Subscriptions!$J5))*12+MONTH(N$4)-MONTH(Subscriptions!$J5))&lt;0,0,IF(MOD(((YEAR(N$4)-YEAR(Subscriptions!$J5))*12+MONTH(N$4)-MONTH(Subscriptions!$J5)),Subscriptions!$F5)&lt;&gt;0,0,IF(EDATE(Subscriptions!$J5,((YEAR(N$4)-YEAR(Subscriptions!$J5))*12+MONTH(N$4)-MONTH(Subscriptions!$J5)))&lt;Subscriptions!$S5,Subscriptions!$G5,IF(Subscriptions!$E5="Cancelling",0,Subscriptions!$G5*(1+N(Subscriptions!$N5)))))))</f>
        <v/>
      </c>
      <c r="O5" s="20">
        <f>SUM(C5:N5)</f>
        <v/>
      </c>
    </row>
    <row r="6">
      <c r="A6" s="15">
        <f>IF(Subscriptions!A6="","",Subscriptions!A6)</f>
        <v/>
      </c>
      <c r="B6" s="15">
        <f>IF(Subscriptions!A6="","",Subscriptions!E6)</f>
        <v/>
      </c>
      <c r="C6" s="23">
        <f>IF(OR(Subscriptions!$S6="",Subscriptions!$E6="Cancelled"),0,IF(((YEAR(C$4)-YEAR(Subscriptions!$J6))*12+MONTH(C$4)-MONTH(Subscriptions!$J6))&lt;0,0,IF(MOD(((YEAR(C$4)-YEAR(Subscriptions!$J6))*12+MONTH(C$4)-MONTH(Subscriptions!$J6)),Subscriptions!$F6)&lt;&gt;0,0,IF(EDATE(Subscriptions!$J6,((YEAR(C$4)-YEAR(Subscriptions!$J6))*12+MONTH(C$4)-MONTH(Subscriptions!$J6)))&lt;Subscriptions!$S6,Subscriptions!$G6,IF(Subscriptions!$E6="Cancelling",0,Subscriptions!$G6*(1+N(Subscriptions!$N6)))))))</f>
        <v/>
      </c>
      <c r="D6" s="23">
        <f>IF(OR(Subscriptions!$S6="",Subscriptions!$E6="Cancelled"),0,IF(((YEAR(D$4)-YEAR(Subscriptions!$J6))*12+MONTH(D$4)-MONTH(Subscriptions!$J6))&lt;0,0,IF(MOD(((YEAR(D$4)-YEAR(Subscriptions!$J6))*12+MONTH(D$4)-MONTH(Subscriptions!$J6)),Subscriptions!$F6)&lt;&gt;0,0,IF(EDATE(Subscriptions!$J6,((YEAR(D$4)-YEAR(Subscriptions!$J6))*12+MONTH(D$4)-MONTH(Subscriptions!$J6)))&lt;Subscriptions!$S6,Subscriptions!$G6,IF(Subscriptions!$E6="Cancelling",0,Subscriptions!$G6*(1+N(Subscriptions!$N6)))))))</f>
        <v/>
      </c>
      <c r="E6" s="23">
        <f>IF(OR(Subscriptions!$S6="",Subscriptions!$E6="Cancelled"),0,IF(((YEAR(E$4)-YEAR(Subscriptions!$J6))*12+MONTH(E$4)-MONTH(Subscriptions!$J6))&lt;0,0,IF(MOD(((YEAR(E$4)-YEAR(Subscriptions!$J6))*12+MONTH(E$4)-MONTH(Subscriptions!$J6)),Subscriptions!$F6)&lt;&gt;0,0,IF(EDATE(Subscriptions!$J6,((YEAR(E$4)-YEAR(Subscriptions!$J6))*12+MONTH(E$4)-MONTH(Subscriptions!$J6)))&lt;Subscriptions!$S6,Subscriptions!$G6,IF(Subscriptions!$E6="Cancelling",0,Subscriptions!$G6*(1+N(Subscriptions!$N6)))))))</f>
        <v/>
      </c>
      <c r="F6" s="23">
        <f>IF(OR(Subscriptions!$S6="",Subscriptions!$E6="Cancelled"),0,IF(((YEAR(F$4)-YEAR(Subscriptions!$J6))*12+MONTH(F$4)-MONTH(Subscriptions!$J6))&lt;0,0,IF(MOD(((YEAR(F$4)-YEAR(Subscriptions!$J6))*12+MONTH(F$4)-MONTH(Subscriptions!$J6)),Subscriptions!$F6)&lt;&gt;0,0,IF(EDATE(Subscriptions!$J6,((YEAR(F$4)-YEAR(Subscriptions!$J6))*12+MONTH(F$4)-MONTH(Subscriptions!$J6)))&lt;Subscriptions!$S6,Subscriptions!$G6,IF(Subscriptions!$E6="Cancelling",0,Subscriptions!$G6*(1+N(Subscriptions!$N6)))))))</f>
        <v/>
      </c>
      <c r="G6" s="23">
        <f>IF(OR(Subscriptions!$S6="",Subscriptions!$E6="Cancelled"),0,IF(((YEAR(G$4)-YEAR(Subscriptions!$J6))*12+MONTH(G$4)-MONTH(Subscriptions!$J6))&lt;0,0,IF(MOD(((YEAR(G$4)-YEAR(Subscriptions!$J6))*12+MONTH(G$4)-MONTH(Subscriptions!$J6)),Subscriptions!$F6)&lt;&gt;0,0,IF(EDATE(Subscriptions!$J6,((YEAR(G$4)-YEAR(Subscriptions!$J6))*12+MONTH(G$4)-MONTH(Subscriptions!$J6)))&lt;Subscriptions!$S6,Subscriptions!$G6,IF(Subscriptions!$E6="Cancelling",0,Subscriptions!$G6*(1+N(Subscriptions!$N6)))))))</f>
        <v/>
      </c>
      <c r="H6" s="23">
        <f>IF(OR(Subscriptions!$S6="",Subscriptions!$E6="Cancelled"),0,IF(((YEAR(H$4)-YEAR(Subscriptions!$J6))*12+MONTH(H$4)-MONTH(Subscriptions!$J6))&lt;0,0,IF(MOD(((YEAR(H$4)-YEAR(Subscriptions!$J6))*12+MONTH(H$4)-MONTH(Subscriptions!$J6)),Subscriptions!$F6)&lt;&gt;0,0,IF(EDATE(Subscriptions!$J6,((YEAR(H$4)-YEAR(Subscriptions!$J6))*12+MONTH(H$4)-MONTH(Subscriptions!$J6)))&lt;Subscriptions!$S6,Subscriptions!$G6,IF(Subscriptions!$E6="Cancelling",0,Subscriptions!$G6*(1+N(Subscriptions!$N6)))))))</f>
        <v/>
      </c>
      <c r="I6" s="23">
        <f>IF(OR(Subscriptions!$S6="",Subscriptions!$E6="Cancelled"),0,IF(((YEAR(I$4)-YEAR(Subscriptions!$J6))*12+MONTH(I$4)-MONTH(Subscriptions!$J6))&lt;0,0,IF(MOD(((YEAR(I$4)-YEAR(Subscriptions!$J6))*12+MONTH(I$4)-MONTH(Subscriptions!$J6)),Subscriptions!$F6)&lt;&gt;0,0,IF(EDATE(Subscriptions!$J6,((YEAR(I$4)-YEAR(Subscriptions!$J6))*12+MONTH(I$4)-MONTH(Subscriptions!$J6)))&lt;Subscriptions!$S6,Subscriptions!$G6,IF(Subscriptions!$E6="Cancelling",0,Subscriptions!$G6*(1+N(Subscriptions!$N6)))))))</f>
        <v/>
      </c>
      <c r="J6" s="23">
        <f>IF(OR(Subscriptions!$S6="",Subscriptions!$E6="Cancelled"),0,IF(((YEAR(J$4)-YEAR(Subscriptions!$J6))*12+MONTH(J$4)-MONTH(Subscriptions!$J6))&lt;0,0,IF(MOD(((YEAR(J$4)-YEAR(Subscriptions!$J6))*12+MONTH(J$4)-MONTH(Subscriptions!$J6)),Subscriptions!$F6)&lt;&gt;0,0,IF(EDATE(Subscriptions!$J6,((YEAR(J$4)-YEAR(Subscriptions!$J6))*12+MONTH(J$4)-MONTH(Subscriptions!$J6)))&lt;Subscriptions!$S6,Subscriptions!$G6,IF(Subscriptions!$E6="Cancelling",0,Subscriptions!$G6*(1+N(Subscriptions!$N6)))))))</f>
        <v/>
      </c>
      <c r="K6" s="23">
        <f>IF(OR(Subscriptions!$S6="",Subscriptions!$E6="Cancelled"),0,IF(((YEAR(K$4)-YEAR(Subscriptions!$J6))*12+MONTH(K$4)-MONTH(Subscriptions!$J6))&lt;0,0,IF(MOD(((YEAR(K$4)-YEAR(Subscriptions!$J6))*12+MONTH(K$4)-MONTH(Subscriptions!$J6)),Subscriptions!$F6)&lt;&gt;0,0,IF(EDATE(Subscriptions!$J6,((YEAR(K$4)-YEAR(Subscriptions!$J6))*12+MONTH(K$4)-MONTH(Subscriptions!$J6)))&lt;Subscriptions!$S6,Subscriptions!$G6,IF(Subscriptions!$E6="Cancelling",0,Subscriptions!$G6*(1+N(Subscriptions!$N6)))))))</f>
        <v/>
      </c>
      <c r="L6" s="23">
        <f>IF(OR(Subscriptions!$S6="",Subscriptions!$E6="Cancelled"),0,IF(((YEAR(L$4)-YEAR(Subscriptions!$J6))*12+MONTH(L$4)-MONTH(Subscriptions!$J6))&lt;0,0,IF(MOD(((YEAR(L$4)-YEAR(Subscriptions!$J6))*12+MONTH(L$4)-MONTH(Subscriptions!$J6)),Subscriptions!$F6)&lt;&gt;0,0,IF(EDATE(Subscriptions!$J6,((YEAR(L$4)-YEAR(Subscriptions!$J6))*12+MONTH(L$4)-MONTH(Subscriptions!$J6)))&lt;Subscriptions!$S6,Subscriptions!$G6,IF(Subscriptions!$E6="Cancelling",0,Subscriptions!$G6*(1+N(Subscriptions!$N6)))))))</f>
        <v/>
      </c>
      <c r="M6" s="23">
        <f>IF(OR(Subscriptions!$S6="",Subscriptions!$E6="Cancelled"),0,IF(((YEAR(M$4)-YEAR(Subscriptions!$J6))*12+MONTH(M$4)-MONTH(Subscriptions!$J6))&lt;0,0,IF(MOD(((YEAR(M$4)-YEAR(Subscriptions!$J6))*12+MONTH(M$4)-MONTH(Subscriptions!$J6)),Subscriptions!$F6)&lt;&gt;0,0,IF(EDATE(Subscriptions!$J6,((YEAR(M$4)-YEAR(Subscriptions!$J6))*12+MONTH(M$4)-MONTH(Subscriptions!$J6)))&lt;Subscriptions!$S6,Subscriptions!$G6,IF(Subscriptions!$E6="Cancelling",0,Subscriptions!$G6*(1+N(Subscriptions!$N6)))))))</f>
        <v/>
      </c>
      <c r="N6" s="23">
        <f>IF(OR(Subscriptions!$S6="",Subscriptions!$E6="Cancelled"),0,IF(((YEAR(N$4)-YEAR(Subscriptions!$J6))*12+MONTH(N$4)-MONTH(Subscriptions!$J6))&lt;0,0,IF(MOD(((YEAR(N$4)-YEAR(Subscriptions!$J6))*12+MONTH(N$4)-MONTH(Subscriptions!$J6)),Subscriptions!$F6)&lt;&gt;0,0,IF(EDATE(Subscriptions!$J6,((YEAR(N$4)-YEAR(Subscriptions!$J6))*12+MONTH(N$4)-MONTH(Subscriptions!$J6)))&lt;Subscriptions!$S6,Subscriptions!$G6,IF(Subscriptions!$E6="Cancelling",0,Subscriptions!$G6*(1+N(Subscriptions!$N6)))))))</f>
        <v/>
      </c>
      <c r="O6" s="20">
        <f>SUM(C6:N6)</f>
        <v/>
      </c>
    </row>
    <row r="7">
      <c r="A7" s="15">
        <f>IF(Subscriptions!A7="","",Subscriptions!A7)</f>
        <v/>
      </c>
      <c r="B7" s="15">
        <f>IF(Subscriptions!A7="","",Subscriptions!E7)</f>
        <v/>
      </c>
      <c r="C7" s="23">
        <f>IF(OR(Subscriptions!$S7="",Subscriptions!$E7="Cancelled"),0,IF(((YEAR(C$4)-YEAR(Subscriptions!$J7))*12+MONTH(C$4)-MONTH(Subscriptions!$J7))&lt;0,0,IF(MOD(((YEAR(C$4)-YEAR(Subscriptions!$J7))*12+MONTH(C$4)-MONTH(Subscriptions!$J7)),Subscriptions!$F7)&lt;&gt;0,0,IF(EDATE(Subscriptions!$J7,((YEAR(C$4)-YEAR(Subscriptions!$J7))*12+MONTH(C$4)-MONTH(Subscriptions!$J7)))&lt;Subscriptions!$S7,Subscriptions!$G7,IF(Subscriptions!$E7="Cancelling",0,Subscriptions!$G7*(1+N(Subscriptions!$N7)))))))</f>
        <v/>
      </c>
      <c r="D7" s="23">
        <f>IF(OR(Subscriptions!$S7="",Subscriptions!$E7="Cancelled"),0,IF(((YEAR(D$4)-YEAR(Subscriptions!$J7))*12+MONTH(D$4)-MONTH(Subscriptions!$J7))&lt;0,0,IF(MOD(((YEAR(D$4)-YEAR(Subscriptions!$J7))*12+MONTH(D$4)-MONTH(Subscriptions!$J7)),Subscriptions!$F7)&lt;&gt;0,0,IF(EDATE(Subscriptions!$J7,((YEAR(D$4)-YEAR(Subscriptions!$J7))*12+MONTH(D$4)-MONTH(Subscriptions!$J7)))&lt;Subscriptions!$S7,Subscriptions!$G7,IF(Subscriptions!$E7="Cancelling",0,Subscriptions!$G7*(1+N(Subscriptions!$N7)))))))</f>
        <v/>
      </c>
      <c r="E7" s="23">
        <f>IF(OR(Subscriptions!$S7="",Subscriptions!$E7="Cancelled"),0,IF(((YEAR(E$4)-YEAR(Subscriptions!$J7))*12+MONTH(E$4)-MONTH(Subscriptions!$J7))&lt;0,0,IF(MOD(((YEAR(E$4)-YEAR(Subscriptions!$J7))*12+MONTH(E$4)-MONTH(Subscriptions!$J7)),Subscriptions!$F7)&lt;&gt;0,0,IF(EDATE(Subscriptions!$J7,((YEAR(E$4)-YEAR(Subscriptions!$J7))*12+MONTH(E$4)-MONTH(Subscriptions!$J7)))&lt;Subscriptions!$S7,Subscriptions!$G7,IF(Subscriptions!$E7="Cancelling",0,Subscriptions!$G7*(1+N(Subscriptions!$N7)))))))</f>
        <v/>
      </c>
      <c r="F7" s="23">
        <f>IF(OR(Subscriptions!$S7="",Subscriptions!$E7="Cancelled"),0,IF(((YEAR(F$4)-YEAR(Subscriptions!$J7))*12+MONTH(F$4)-MONTH(Subscriptions!$J7))&lt;0,0,IF(MOD(((YEAR(F$4)-YEAR(Subscriptions!$J7))*12+MONTH(F$4)-MONTH(Subscriptions!$J7)),Subscriptions!$F7)&lt;&gt;0,0,IF(EDATE(Subscriptions!$J7,((YEAR(F$4)-YEAR(Subscriptions!$J7))*12+MONTH(F$4)-MONTH(Subscriptions!$J7)))&lt;Subscriptions!$S7,Subscriptions!$G7,IF(Subscriptions!$E7="Cancelling",0,Subscriptions!$G7*(1+N(Subscriptions!$N7)))))))</f>
        <v/>
      </c>
      <c r="G7" s="23">
        <f>IF(OR(Subscriptions!$S7="",Subscriptions!$E7="Cancelled"),0,IF(((YEAR(G$4)-YEAR(Subscriptions!$J7))*12+MONTH(G$4)-MONTH(Subscriptions!$J7))&lt;0,0,IF(MOD(((YEAR(G$4)-YEAR(Subscriptions!$J7))*12+MONTH(G$4)-MONTH(Subscriptions!$J7)),Subscriptions!$F7)&lt;&gt;0,0,IF(EDATE(Subscriptions!$J7,((YEAR(G$4)-YEAR(Subscriptions!$J7))*12+MONTH(G$4)-MONTH(Subscriptions!$J7)))&lt;Subscriptions!$S7,Subscriptions!$G7,IF(Subscriptions!$E7="Cancelling",0,Subscriptions!$G7*(1+N(Subscriptions!$N7)))))))</f>
        <v/>
      </c>
      <c r="H7" s="23">
        <f>IF(OR(Subscriptions!$S7="",Subscriptions!$E7="Cancelled"),0,IF(((YEAR(H$4)-YEAR(Subscriptions!$J7))*12+MONTH(H$4)-MONTH(Subscriptions!$J7))&lt;0,0,IF(MOD(((YEAR(H$4)-YEAR(Subscriptions!$J7))*12+MONTH(H$4)-MONTH(Subscriptions!$J7)),Subscriptions!$F7)&lt;&gt;0,0,IF(EDATE(Subscriptions!$J7,((YEAR(H$4)-YEAR(Subscriptions!$J7))*12+MONTH(H$4)-MONTH(Subscriptions!$J7)))&lt;Subscriptions!$S7,Subscriptions!$G7,IF(Subscriptions!$E7="Cancelling",0,Subscriptions!$G7*(1+N(Subscriptions!$N7)))))))</f>
        <v/>
      </c>
      <c r="I7" s="23">
        <f>IF(OR(Subscriptions!$S7="",Subscriptions!$E7="Cancelled"),0,IF(((YEAR(I$4)-YEAR(Subscriptions!$J7))*12+MONTH(I$4)-MONTH(Subscriptions!$J7))&lt;0,0,IF(MOD(((YEAR(I$4)-YEAR(Subscriptions!$J7))*12+MONTH(I$4)-MONTH(Subscriptions!$J7)),Subscriptions!$F7)&lt;&gt;0,0,IF(EDATE(Subscriptions!$J7,((YEAR(I$4)-YEAR(Subscriptions!$J7))*12+MONTH(I$4)-MONTH(Subscriptions!$J7)))&lt;Subscriptions!$S7,Subscriptions!$G7,IF(Subscriptions!$E7="Cancelling",0,Subscriptions!$G7*(1+N(Subscriptions!$N7)))))))</f>
        <v/>
      </c>
      <c r="J7" s="23">
        <f>IF(OR(Subscriptions!$S7="",Subscriptions!$E7="Cancelled"),0,IF(((YEAR(J$4)-YEAR(Subscriptions!$J7))*12+MONTH(J$4)-MONTH(Subscriptions!$J7))&lt;0,0,IF(MOD(((YEAR(J$4)-YEAR(Subscriptions!$J7))*12+MONTH(J$4)-MONTH(Subscriptions!$J7)),Subscriptions!$F7)&lt;&gt;0,0,IF(EDATE(Subscriptions!$J7,((YEAR(J$4)-YEAR(Subscriptions!$J7))*12+MONTH(J$4)-MONTH(Subscriptions!$J7)))&lt;Subscriptions!$S7,Subscriptions!$G7,IF(Subscriptions!$E7="Cancelling",0,Subscriptions!$G7*(1+N(Subscriptions!$N7)))))))</f>
        <v/>
      </c>
      <c r="K7" s="23">
        <f>IF(OR(Subscriptions!$S7="",Subscriptions!$E7="Cancelled"),0,IF(((YEAR(K$4)-YEAR(Subscriptions!$J7))*12+MONTH(K$4)-MONTH(Subscriptions!$J7))&lt;0,0,IF(MOD(((YEAR(K$4)-YEAR(Subscriptions!$J7))*12+MONTH(K$4)-MONTH(Subscriptions!$J7)),Subscriptions!$F7)&lt;&gt;0,0,IF(EDATE(Subscriptions!$J7,((YEAR(K$4)-YEAR(Subscriptions!$J7))*12+MONTH(K$4)-MONTH(Subscriptions!$J7)))&lt;Subscriptions!$S7,Subscriptions!$G7,IF(Subscriptions!$E7="Cancelling",0,Subscriptions!$G7*(1+N(Subscriptions!$N7)))))))</f>
        <v/>
      </c>
      <c r="L7" s="23">
        <f>IF(OR(Subscriptions!$S7="",Subscriptions!$E7="Cancelled"),0,IF(((YEAR(L$4)-YEAR(Subscriptions!$J7))*12+MONTH(L$4)-MONTH(Subscriptions!$J7))&lt;0,0,IF(MOD(((YEAR(L$4)-YEAR(Subscriptions!$J7))*12+MONTH(L$4)-MONTH(Subscriptions!$J7)),Subscriptions!$F7)&lt;&gt;0,0,IF(EDATE(Subscriptions!$J7,((YEAR(L$4)-YEAR(Subscriptions!$J7))*12+MONTH(L$4)-MONTH(Subscriptions!$J7)))&lt;Subscriptions!$S7,Subscriptions!$G7,IF(Subscriptions!$E7="Cancelling",0,Subscriptions!$G7*(1+N(Subscriptions!$N7)))))))</f>
        <v/>
      </c>
      <c r="M7" s="23">
        <f>IF(OR(Subscriptions!$S7="",Subscriptions!$E7="Cancelled"),0,IF(((YEAR(M$4)-YEAR(Subscriptions!$J7))*12+MONTH(M$4)-MONTH(Subscriptions!$J7))&lt;0,0,IF(MOD(((YEAR(M$4)-YEAR(Subscriptions!$J7))*12+MONTH(M$4)-MONTH(Subscriptions!$J7)),Subscriptions!$F7)&lt;&gt;0,0,IF(EDATE(Subscriptions!$J7,((YEAR(M$4)-YEAR(Subscriptions!$J7))*12+MONTH(M$4)-MONTH(Subscriptions!$J7)))&lt;Subscriptions!$S7,Subscriptions!$G7,IF(Subscriptions!$E7="Cancelling",0,Subscriptions!$G7*(1+N(Subscriptions!$N7)))))))</f>
        <v/>
      </c>
      <c r="N7" s="23">
        <f>IF(OR(Subscriptions!$S7="",Subscriptions!$E7="Cancelled"),0,IF(((YEAR(N$4)-YEAR(Subscriptions!$J7))*12+MONTH(N$4)-MONTH(Subscriptions!$J7))&lt;0,0,IF(MOD(((YEAR(N$4)-YEAR(Subscriptions!$J7))*12+MONTH(N$4)-MONTH(Subscriptions!$J7)),Subscriptions!$F7)&lt;&gt;0,0,IF(EDATE(Subscriptions!$J7,((YEAR(N$4)-YEAR(Subscriptions!$J7))*12+MONTH(N$4)-MONTH(Subscriptions!$J7)))&lt;Subscriptions!$S7,Subscriptions!$G7,IF(Subscriptions!$E7="Cancelling",0,Subscriptions!$G7*(1+N(Subscriptions!$N7)))))))</f>
        <v/>
      </c>
      <c r="O7" s="20">
        <f>SUM(C7:N7)</f>
        <v/>
      </c>
    </row>
    <row r="8">
      <c r="A8" s="15">
        <f>IF(Subscriptions!A8="","",Subscriptions!A8)</f>
        <v/>
      </c>
      <c r="B8" s="15">
        <f>IF(Subscriptions!A8="","",Subscriptions!E8)</f>
        <v/>
      </c>
      <c r="C8" s="23">
        <f>IF(OR(Subscriptions!$S8="",Subscriptions!$E8="Cancelled"),0,IF(((YEAR(C$4)-YEAR(Subscriptions!$J8))*12+MONTH(C$4)-MONTH(Subscriptions!$J8))&lt;0,0,IF(MOD(((YEAR(C$4)-YEAR(Subscriptions!$J8))*12+MONTH(C$4)-MONTH(Subscriptions!$J8)),Subscriptions!$F8)&lt;&gt;0,0,IF(EDATE(Subscriptions!$J8,((YEAR(C$4)-YEAR(Subscriptions!$J8))*12+MONTH(C$4)-MONTH(Subscriptions!$J8)))&lt;Subscriptions!$S8,Subscriptions!$G8,IF(Subscriptions!$E8="Cancelling",0,Subscriptions!$G8*(1+N(Subscriptions!$N8)))))))</f>
        <v/>
      </c>
      <c r="D8" s="23">
        <f>IF(OR(Subscriptions!$S8="",Subscriptions!$E8="Cancelled"),0,IF(((YEAR(D$4)-YEAR(Subscriptions!$J8))*12+MONTH(D$4)-MONTH(Subscriptions!$J8))&lt;0,0,IF(MOD(((YEAR(D$4)-YEAR(Subscriptions!$J8))*12+MONTH(D$4)-MONTH(Subscriptions!$J8)),Subscriptions!$F8)&lt;&gt;0,0,IF(EDATE(Subscriptions!$J8,((YEAR(D$4)-YEAR(Subscriptions!$J8))*12+MONTH(D$4)-MONTH(Subscriptions!$J8)))&lt;Subscriptions!$S8,Subscriptions!$G8,IF(Subscriptions!$E8="Cancelling",0,Subscriptions!$G8*(1+N(Subscriptions!$N8)))))))</f>
        <v/>
      </c>
      <c r="E8" s="23">
        <f>IF(OR(Subscriptions!$S8="",Subscriptions!$E8="Cancelled"),0,IF(((YEAR(E$4)-YEAR(Subscriptions!$J8))*12+MONTH(E$4)-MONTH(Subscriptions!$J8))&lt;0,0,IF(MOD(((YEAR(E$4)-YEAR(Subscriptions!$J8))*12+MONTH(E$4)-MONTH(Subscriptions!$J8)),Subscriptions!$F8)&lt;&gt;0,0,IF(EDATE(Subscriptions!$J8,((YEAR(E$4)-YEAR(Subscriptions!$J8))*12+MONTH(E$4)-MONTH(Subscriptions!$J8)))&lt;Subscriptions!$S8,Subscriptions!$G8,IF(Subscriptions!$E8="Cancelling",0,Subscriptions!$G8*(1+N(Subscriptions!$N8)))))))</f>
        <v/>
      </c>
      <c r="F8" s="23">
        <f>IF(OR(Subscriptions!$S8="",Subscriptions!$E8="Cancelled"),0,IF(((YEAR(F$4)-YEAR(Subscriptions!$J8))*12+MONTH(F$4)-MONTH(Subscriptions!$J8))&lt;0,0,IF(MOD(((YEAR(F$4)-YEAR(Subscriptions!$J8))*12+MONTH(F$4)-MONTH(Subscriptions!$J8)),Subscriptions!$F8)&lt;&gt;0,0,IF(EDATE(Subscriptions!$J8,((YEAR(F$4)-YEAR(Subscriptions!$J8))*12+MONTH(F$4)-MONTH(Subscriptions!$J8)))&lt;Subscriptions!$S8,Subscriptions!$G8,IF(Subscriptions!$E8="Cancelling",0,Subscriptions!$G8*(1+N(Subscriptions!$N8)))))))</f>
        <v/>
      </c>
      <c r="G8" s="23">
        <f>IF(OR(Subscriptions!$S8="",Subscriptions!$E8="Cancelled"),0,IF(((YEAR(G$4)-YEAR(Subscriptions!$J8))*12+MONTH(G$4)-MONTH(Subscriptions!$J8))&lt;0,0,IF(MOD(((YEAR(G$4)-YEAR(Subscriptions!$J8))*12+MONTH(G$4)-MONTH(Subscriptions!$J8)),Subscriptions!$F8)&lt;&gt;0,0,IF(EDATE(Subscriptions!$J8,((YEAR(G$4)-YEAR(Subscriptions!$J8))*12+MONTH(G$4)-MONTH(Subscriptions!$J8)))&lt;Subscriptions!$S8,Subscriptions!$G8,IF(Subscriptions!$E8="Cancelling",0,Subscriptions!$G8*(1+N(Subscriptions!$N8)))))))</f>
        <v/>
      </c>
      <c r="H8" s="23">
        <f>IF(OR(Subscriptions!$S8="",Subscriptions!$E8="Cancelled"),0,IF(((YEAR(H$4)-YEAR(Subscriptions!$J8))*12+MONTH(H$4)-MONTH(Subscriptions!$J8))&lt;0,0,IF(MOD(((YEAR(H$4)-YEAR(Subscriptions!$J8))*12+MONTH(H$4)-MONTH(Subscriptions!$J8)),Subscriptions!$F8)&lt;&gt;0,0,IF(EDATE(Subscriptions!$J8,((YEAR(H$4)-YEAR(Subscriptions!$J8))*12+MONTH(H$4)-MONTH(Subscriptions!$J8)))&lt;Subscriptions!$S8,Subscriptions!$G8,IF(Subscriptions!$E8="Cancelling",0,Subscriptions!$G8*(1+N(Subscriptions!$N8)))))))</f>
        <v/>
      </c>
      <c r="I8" s="23">
        <f>IF(OR(Subscriptions!$S8="",Subscriptions!$E8="Cancelled"),0,IF(((YEAR(I$4)-YEAR(Subscriptions!$J8))*12+MONTH(I$4)-MONTH(Subscriptions!$J8))&lt;0,0,IF(MOD(((YEAR(I$4)-YEAR(Subscriptions!$J8))*12+MONTH(I$4)-MONTH(Subscriptions!$J8)),Subscriptions!$F8)&lt;&gt;0,0,IF(EDATE(Subscriptions!$J8,((YEAR(I$4)-YEAR(Subscriptions!$J8))*12+MONTH(I$4)-MONTH(Subscriptions!$J8)))&lt;Subscriptions!$S8,Subscriptions!$G8,IF(Subscriptions!$E8="Cancelling",0,Subscriptions!$G8*(1+N(Subscriptions!$N8)))))))</f>
        <v/>
      </c>
      <c r="J8" s="23">
        <f>IF(OR(Subscriptions!$S8="",Subscriptions!$E8="Cancelled"),0,IF(((YEAR(J$4)-YEAR(Subscriptions!$J8))*12+MONTH(J$4)-MONTH(Subscriptions!$J8))&lt;0,0,IF(MOD(((YEAR(J$4)-YEAR(Subscriptions!$J8))*12+MONTH(J$4)-MONTH(Subscriptions!$J8)),Subscriptions!$F8)&lt;&gt;0,0,IF(EDATE(Subscriptions!$J8,((YEAR(J$4)-YEAR(Subscriptions!$J8))*12+MONTH(J$4)-MONTH(Subscriptions!$J8)))&lt;Subscriptions!$S8,Subscriptions!$G8,IF(Subscriptions!$E8="Cancelling",0,Subscriptions!$G8*(1+N(Subscriptions!$N8)))))))</f>
        <v/>
      </c>
      <c r="K8" s="23">
        <f>IF(OR(Subscriptions!$S8="",Subscriptions!$E8="Cancelled"),0,IF(((YEAR(K$4)-YEAR(Subscriptions!$J8))*12+MONTH(K$4)-MONTH(Subscriptions!$J8))&lt;0,0,IF(MOD(((YEAR(K$4)-YEAR(Subscriptions!$J8))*12+MONTH(K$4)-MONTH(Subscriptions!$J8)),Subscriptions!$F8)&lt;&gt;0,0,IF(EDATE(Subscriptions!$J8,((YEAR(K$4)-YEAR(Subscriptions!$J8))*12+MONTH(K$4)-MONTH(Subscriptions!$J8)))&lt;Subscriptions!$S8,Subscriptions!$G8,IF(Subscriptions!$E8="Cancelling",0,Subscriptions!$G8*(1+N(Subscriptions!$N8)))))))</f>
        <v/>
      </c>
      <c r="L8" s="23">
        <f>IF(OR(Subscriptions!$S8="",Subscriptions!$E8="Cancelled"),0,IF(((YEAR(L$4)-YEAR(Subscriptions!$J8))*12+MONTH(L$4)-MONTH(Subscriptions!$J8))&lt;0,0,IF(MOD(((YEAR(L$4)-YEAR(Subscriptions!$J8))*12+MONTH(L$4)-MONTH(Subscriptions!$J8)),Subscriptions!$F8)&lt;&gt;0,0,IF(EDATE(Subscriptions!$J8,((YEAR(L$4)-YEAR(Subscriptions!$J8))*12+MONTH(L$4)-MONTH(Subscriptions!$J8)))&lt;Subscriptions!$S8,Subscriptions!$G8,IF(Subscriptions!$E8="Cancelling",0,Subscriptions!$G8*(1+N(Subscriptions!$N8)))))))</f>
        <v/>
      </c>
      <c r="M8" s="23">
        <f>IF(OR(Subscriptions!$S8="",Subscriptions!$E8="Cancelled"),0,IF(((YEAR(M$4)-YEAR(Subscriptions!$J8))*12+MONTH(M$4)-MONTH(Subscriptions!$J8))&lt;0,0,IF(MOD(((YEAR(M$4)-YEAR(Subscriptions!$J8))*12+MONTH(M$4)-MONTH(Subscriptions!$J8)),Subscriptions!$F8)&lt;&gt;0,0,IF(EDATE(Subscriptions!$J8,((YEAR(M$4)-YEAR(Subscriptions!$J8))*12+MONTH(M$4)-MONTH(Subscriptions!$J8)))&lt;Subscriptions!$S8,Subscriptions!$G8,IF(Subscriptions!$E8="Cancelling",0,Subscriptions!$G8*(1+N(Subscriptions!$N8)))))))</f>
        <v/>
      </c>
      <c r="N8" s="23">
        <f>IF(OR(Subscriptions!$S8="",Subscriptions!$E8="Cancelled"),0,IF(((YEAR(N$4)-YEAR(Subscriptions!$J8))*12+MONTH(N$4)-MONTH(Subscriptions!$J8))&lt;0,0,IF(MOD(((YEAR(N$4)-YEAR(Subscriptions!$J8))*12+MONTH(N$4)-MONTH(Subscriptions!$J8)),Subscriptions!$F8)&lt;&gt;0,0,IF(EDATE(Subscriptions!$J8,((YEAR(N$4)-YEAR(Subscriptions!$J8))*12+MONTH(N$4)-MONTH(Subscriptions!$J8)))&lt;Subscriptions!$S8,Subscriptions!$G8,IF(Subscriptions!$E8="Cancelling",0,Subscriptions!$G8*(1+N(Subscriptions!$N8)))))))</f>
        <v/>
      </c>
      <c r="O8" s="20">
        <f>SUM(C8:N8)</f>
        <v/>
      </c>
    </row>
    <row r="9">
      <c r="A9" s="15">
        <f>IF(Subscriptions!A9="","",Subscriptions!A9)</f>
        <v/>
      </c>
      <c r="B9" s="15">
        <f>IF(Subscriptions!A9="","",Subscriptions!E9)</f>
        <v/>
      </c>
      <c r="C9" s="23">
        <f>IF(OR(Subscriptions!$S9="",Subscriptions!$E9="Cancelled"),0,IF(((YEAR(C$4)-YEAR(Subscriptions!$J9))*12+MONTH(C$4)-MONTH(Subscriptions!$J9))&lt;0,0,IF(MOD(((YEAR(C$4)-YEAR(Subscriptions!$J9))*12+MONTH(C$4)-MONTH(Subscriptions!$J9)),Subscriptions!$F9)&lt;&gt;0,0,IF(EDATE(Subscriptions!$J9,((YEAR(C$4)-YEAR(Subscriptions!$J9))*12+MONTH(C$4)-MONTH(Subscriptions!$J9)))&lt;Subscriptions!$S9,Subscriptions!$G9,IF(Subscriptions!$E9="Cancelling",0,Subscriptions!$G9*(1+N(Subscriptions!$N9)))))))</f>
        <v/>
      </c>
      <c r="D9" s="23">
        <f>IF(OR(Subscriptions!$S9="",Subscriptions!$E9="Cancelled"),0,IF(((YEAR(D$4)-YEAR(Subscriptions!$J9))*12+MONTH(D$4)-MONTH(Subscriptions!$J9))&lt;0,0,IF(MOD(((YEAR(D$4)-YEAR(Subscriptions!$J9))*12+MONTH(D$4)-MONTH(Subscriptions!$J9)),Subscriptions!$F9)&lt;&gt;0,0,IF(EDATE(Subscriptions!$J9,((YEAR(D$4)-YEAR(Subscriptions!$J9))*12+MONTH(D$4)-MONTH(Subscriptions!$J9)))&lt;Subscriptions!$S9,Subscriptions!$G9,IF(Subscriptions!$E9="Cancelling",0,Subscriptions!$G9*(1+N(Subscriptions!$N9)))))))</f>
        <v/>
      </c>
      <c r="E9" s="23">
        <f>IF(OR(Subscriptions!$S9="",Subscriptions!$E9="Cancelled"),0,IF(((YEAR(E$4)-YEAR(Subscriptions!$J9))*12+MONTH(E$4)-MONTH(Subscriptions!$J9))&lt;0,0,IF(MOD(((YEAR(E$4)-YEAR(Subscriptions!$J9))*12+MONTH(E$4)-MONTH(Subscriptions!$J9)),Subscriptions!$F9)&lt;&gt;0,0,IF(EDATE(Subscriptions!$J9,((YEAR(E$4)-YEAR(Subscriptions!$J9))*12+MONTH(E$4)-MONTH(Subscriptions!$J9)))&lt;Subscriptions!$S9,Subscriptions!$G9,IF(Subscriptions!$E9="Cancelling",0,Subscriptions!$G9*(1+N(Subscriptions!$N9)))))))</f>
        <v/>
      </c>
      <c r="F9" s="23">
        <f>IF(OR(Subscriptions!$S9="",Subscriptions!$E9="Cancelled"),0,IF(((YEAR(F$4)-YEAR(Subscriptions!$J9))*12+MONTH(F$4)-MONTH(Subscriptions!$J9))&lt;0,0,IF(MOD(((YEAR(F$4)-YEAR(Subscriptions!$J9))*12+MONTH(F$4)-MONTH(Subscriptions!$J9)),Subscriptions!$F9)&lt;&gt;0,0,IF(EDATE(Subscriptions!$J9,((YEAR(F$4)-YEAR(Subscriptions!$J9))*12+MONTH(F$4)-MONTH(Subscriptions!$J9)))&lt;Subscriptions!$S9,Subscriptions!$G9,IF(Subscriptions!$E9="Cancelling",0,Subscriptions!$G9*(1+N(Subscriptions!$N9)))))))</f>
        <v/>
      </c>
      <c r="G9" s="23">
        <f>IF(OR(Subscriptions!$S9="",Subscriptions!$E9="Cancelled"),0,IF(((YEAR(G$4)-YEAR(Subscriptions!$J9))*12+MONTH(G$4)-MONTH(Subscriptions!$J9))&lt;0,0,IF(MOD(((YEAR(G$4)-YEAR(Subscriptions!$J9))*12+MONTH(G$4)-MONTH(Subscriptions!$J9)),Subscriptions!$F9)&lt;&gt;0,0,IF(EDATE(Subscriptions!$J9,((YEAR(G$4)-YEAR(Subscriptions!$J9))*12+MONTH(G$4)-MONTH(Subscriptions!$J9)))&lt;Subscriptions!$S9,Subscriptions!$G9,IF(Subscriptions!$E9="Cancelling",0,Subscriptions!$G9*(1+N(Subscriptions!$N9)))))))</f>
        <v/>
      </c>
      <c r="H9" s="23">
        <f>IF(OR(Subscriptions!$S9="",Subscriptions!$E9="Cancelled"),0,IF(((YEAR(H$4)-YEAR(Subscriptions!$J9))*12+MONTH(H$4)-MONTH(Subscriptions!$J9))&lt;0,0,IF(MOD(((YEAR(H$4)-YEAR(Subscriptions!$J9))*12+MONTH(H$4)-MONTH(Subscriptions!$J9)),Subscriptions!$F9)&lt;&gt;0,0,IF(EDATE(Subscriptions!$J9,((YEAR(H$4)-YEAR(Subscriptions!$J9))*12+MONTH(H$4)-MONTH(Subscriptions!$J9)))&lt;Subscriptions!$S9,Subscriptions!$G9,IF(Subscriptions!$E9="Cancelling",0,Subscriptions!$G9*(1+N(Subscriptions!$N9)))))))</f>
        <v/>
      </c>
      <c r="I9" s="23">
        <f>IF(OR(Subscriptions!$S9="",Subscriptions!$E9="Cancelled"),0,IF(((YEAR(I$4)-YEAR(Subscriptions!$J9))*12+MONTH(I$4)-MONTH(Subscriptions!$J9))&lt;0,0,IF(MOD(((YEAR(I$4)-YEAR(Subscriptions!$J9))*12+MONTH(I$4)-MONTH(Subscriptions!$J9)),Subscriptions!$F9)&lt;&gt;0,0,IF(EDATE(Subscriptions!$J9,((YEAR(I$4)-YEAR(Subscriptions!$J9))*12+MONTH(I$4)-MONTH(Subscriptions!$J9)))&lt;Subscriptions!$S9,Subscriptions!$G9,IF(Subscriptions!$E9="Cancelling",0,Subscriptions!$G9*(1+N(Subscriptions!$N9)))))))</f>
        <v/>
      </c>
      <c r="J9" s="23">
        <f>IF(OR(Subscriptions!$S9="",Subscriptions!$E9="Cancelled"),0,IF(((YEAR(J$4)-YEAR(Subscriptions!$J9))*12+MONTH(J$4)-MONTH(Subscriptions!$J9))&lt;0,0,IF(MOD(((YEAR(J$4)-YEAR(Subscriptions!$J9))*12+MONTH(J$4)-MONTH(Subscriptions!$J9)),Subscriptions!$F9)&lt;&gt;0,0,IF(EDATE(Subscriptions!$J9,((YEAR(J$4)-YEAR(Subscriptions!$J9))*12+MONTH(J$4)-MONTH(Subscriptions!$J9)))&lt;Subscriptions!$S9,Subscriptions!$G9,IF(Subscriptions!$E9="Cancelling",0,Subscriptions!$G9*(1+N(Subscriptions!$N9)))))))</f>
        <v/>
      </c>
      <c r="K9" s="23">
        <f>IF(OR(Subscriptions!$S9="",Subscriptions!$E9="Cancelled"),0,IF(((YEAR(K$4)-YEAR(Subscriptions!$J9))*12+MONTH(K$4)-MONTH(Subscriptions!$J9))&lt;0,0,IF(MOD(((YEAR(K$4)-YEAR(Subscriptions!$J9))*12+MONTH(K$4)-MONTH(Subscriptions!$J9)),Subscriptions!$F9)&lt;&gt;0,0,IF(EDATE(Subscriptions!$J9,((YEAR(K$4)-YEAR(Subscriptions!$J9))*12+MONTH(K$4)-MONTH(Subscriptions!$J9)))&lt;Subscriptions!$S9,Subscriptions!$G9,IF(Subscriptions!$E9="Cancelling",0,Subscriptions!$G9*(1+N(Subscriptions!$N9)))))))</f>
        <v/>
      </c>
      <c r="L9" s="23">
        <f>IF(OR(Subscriptions!$S9="",Subscriptions!$E9="Cancelled"),0,IF(((YEAR(L$4)-YEAR(Subscriptions!$J9))*12+MONTH(L$4)-MONTH(Subscriptions!$J9))&lt;0,0,IF(MOD(((YEAR(L$4)-YEAR(Subscriptions!$J9))*12+MONTH(L$4)-MONTH(Subscriptions!$J9)),Subscriptions!$F9)&lt;&gt;0,0,IF(EDATE(Subscriptions!$J9,((YEAR(L$4)-YEAR(Subscriptions!$J9))*12+MONTH(L$4)-MONTH(Subscriptions!$J9)))&lt;Subscriptions!$S9,Subscriptions!$G9,IF(Subscriptions!$E9="Cancelling",0,Subscriptions!$G9*(1+N(Subscriptions!$N9)))))))</f>
        <v/>
      </c>
      <c r="M9" s="23">
        <f>IF(OR(Subscriptions!$S9="",Subscriptions!$E9="Cancelled"),0,IF(((YEAR(M$4)-YEAR(Subscriptions!$J9))*12+MONTH(M$4)-MONTH(Subscriptions!$J9))&lt;0,0,IF(MOD(((YEAR(M$4)-YEAR(Subscriptions!$J9))*12+MONTH(M$4)-MONTH(Subscriptions!$J9)),Subscriptions!$F9)&lt;&gt;0,0,IF(EDATE(Subscriptions!$J9,((YEAR(M$4)-YEAR(Subscriptions!$J9))*12+MONTH(M$4)-MONTH(Subscriptions!$J9)))&lt;Subscriptions!$S9,Subscriptions!$G9,IF(Subscriptions!$E9="Cancelling",0,Subscriptions!$G9*(1+N(Subscriptions!$N9)))))))</f>
        <v/>
      </c>
      <c r="N9" s="23">
        <f>IF(OR(Subscriptions!$S9="",Subscriptions!$E9="Cancelled"),0,IF(((YEAR(N$4)-YEAR(Subscriptions!$J9))*12+MONTH(N$4)-MONTH(Subscriptions!$J9))&lt;0,0,IF(MOD(((YEAR(N$4)-YEAR(Subscriptions!$J9))*12+MONTH(N$4)-MONTH(Subscriptions!$J9)),Subscriptions!$F9)&lt;&gt;0,0,IF(EDATE(Subscriptions!$J9,((YEAR(N$4)-YEAR(Subscriptions!$J9))*12+MONTH(N$4)-MONTH(Subscriptions!$J9)))&lt;Subscriptions!$S9,Subscriptions!$G9,IF(Subscriptions!$E9="Cancelling",0,Subscriptions!$G9*(1+N(Subscriptions!$N9)))))))</f>
        <v/>
      </c>
      <c r="O9" s="20">
        <f>SUM(C9:N9)</f>
        <v/>
      </c>
    </row>
    <row r="10">
      <c r="A10" s="15">
        <f>IF(Subscriptions!A10="","",Subscriptions!A10)</f>
        <v/>
      </c>
      <c r="B10" s="15">
        <f>IF(Subscriptions!A10="","",Subscriptions!E10)</f>
        <v/>
      </c>
      <c r="C10" s="23">
        <f>IF(OR(Subscriptions!$S10="",Subscriptions!$E10="Cancelled"),0,IF(((YEAR(C$4)-YEAR(Subscriptions!$J10))*12+MONTH(C$4)-MONTH(Subscriptions!$J10))&lt;0,0,IF(MOD(((YEAR(C$4)-YEAR(Subscriptions!$J10))*12+MONTH(C$4)-MONTH(Subscriptions!$J10)),Subscriptions!$F10)&lt;&gt;0,0,IF(EDATE(Subscriptions!$J10,((YEAR(C$4)-YEAR(Subscriptions!$J10))*12+MONTH(C$4)-MONTH(Subscriptions!$J10)))&lt;Subscriptions!$S10,Subscriptions!$G10,IF(Subscriptions!$E10="Cancelling",0,Subscriptions!$G10*(1+N(Subscriptions!$N10)))))))</f>
        <v/>
      </c>
      <c r="D10" s="23">
        <f>IF(OR(Subscriptions!$S10="",Subscriptions!$E10="Cancelled"),0,IF(((YEAR(D$4)-YEAR(Subscriptions!$J10))*12+MONTH(D$4)-MONTH(Subscriptions!$J10))&lt;0,0,IF(MOD(((YEAR(D$4)-YEAR(Subscriptions!$J10))*12+MONTH(D$4)-MONTH(Subscriptions!$J10)),Subscriptions!$F10)&lt;&gt;0,0,IF(EDATE(Subscriptions!$J10,((YEAR(D$4)-YEAR(Subscriptions!$J10))*12+MONTH(D$4)-MONTH(Subscriptions!$J10)))&lt;Subscriptions!$S10,Subscriptions!$G10,IF(Subscriptions!$E10="Cancelling",0,Subscriptions!$G10*(1+N(Subscriptions!$N10)))))))</f>
        <v/>
      </c>
      <c r="E10" s="23">
        <f>IF(OR(Subscriptions!$S10="",Subscriptions!$E10="Cancelled"),0,IF(((YEAR(E$4)-YEAR(Subscriptions!$J10))*12+MONTH(E$4)-MONTH(Subscriptions!$J10))&lt;0,0,IF(MOD(((YEAR(E$4)-YEAR(Subscriptions!$J10))*12+MONTH(E$4)-MONTH(Subscriptions!$J10)),Subscriptions!$F10)&lt;&gt;0,0,IF(EDATE(Subscriptions!$J10,((YEAR(E$4)-YEAR(Subscriptions!$J10))*12+MONTH(E$4)-MONTH(Subscriptions!$J10)))&lt;Subscriptions!$S10,Subscriptions!$G10,IF(Subscriptions!$E10="Cancelling",0,Subscriptions!$G10*(1+N(Subscriptions!$N10)))))))</f>
        <v/>
      </c>
      <c r="F10" s="23">
        <f>IF(OR(Subscriptions!$S10="",Subscriptions!$E10="Cancelled"),0,IF(((YEAR(F$4)-YEAR(Subscriptions!$J10))*12+MONTH(F$4)-MONTH(Subscriptions!$J10))&lt;0,0,IF(MOD(((YEAR(F$4)-YEAR(Subscriptions!$J10))*12+MONTH(F$4)-MONTH(Subscriptions!$J10)),Subscriptions!$F10)&lt;&gt;0,0,IF(EDATE(Subscriptions!$J10,((YEAR(F$4)-YEAR(Subscriptions!$J10))*12+MONTH(F$4)-MONTH(Subscriptions!$J10)))&lt;Subscriptions!$S10,Subscriptions!$G10,IF(Subscriptions!$E10="Cancelling",0,Subscriptions!$G10*(1+N(Subscriptions!$N10)))))))</f>
        <v/>
      </c>
      <c r="G10" s="23">
        <f>IF(OR(Subscriptions!$S10="",Subscriptions!$E10="Cancelled"),0,IF(((YEAR(G$4)-YEAR(Subscriptions!$J10))*12+MONTH(G$4)-MONTH(Subscriptions!$J10))&lt;0,0,IF(MOD(((YEAR(G$4)-YEAR(Subscriptions!$J10))*12+MONTH(G$4)-MONTH(Subscriptions!$J10)),Subscriptions!$F10)&lt;&gt;0,0,IF(EDATE(Subscriptions!$J10,((YEAR(G$4)-YEAR(Subscriptions!$J10))*12+MONTH(G$4)-MONTH(Subscriptions!$J10)))&lt;Subscriptions!$S10,Subscriptions!$G10,IF(Subscriptions!$E10="Cancelling",0,Subscriptions!$G10*(1+N(Subscriptions!$N10)))))))</f>
        <v/>
      </c>
      <c r="H10" s="23">
        <f>IF(OR(Subscriptions!$S10="",Subscriptions!$E10="Cancelled"),0,IF(((YEAR(H$4)-YEAR(Subscriptions!$J10))*12+MONTH(H$4)-MONTH(Subscriptions!$J10))&lt;0,0,IF(MOD(((YEAR(H$4)-YEAR(Subscriptions!$J10))*12+MONTH(H$4)-MONTH(Subscriptions!$J10)),Subscriptions!$F10)&lt;&gt;0,0,IF(EDATE(Subscriptions!$J10,((YEAR(H$4)-YEAR(Subscriptions!$J10))*12+MONTH(H$4)-MONTH(Subscriptions!$J10)))&lt;Subscriptions!$S10,Subscriptions!$G10,IF(Subscriptions!$E10="Cancelling",0,Subscriptions!$G10*(1+N(Subscriptions!$N10)))))))</f>
        <v/>
      </c>
      <c r="I10" s="23">
        <f>IF(OR(Subscriptions!$S10="",Subscriptions!$E10="Cancelled"),0,IF(((YEAR(I$4)-YEAR(Subscriptions!$J10))*12+MONTH(I$4)-MONTH(Subscriptions!$J10))&lt;0,0,IF(MOD(((YEAR(I$4)-YEAR(Subscriptions!$J10))*12+MONTH(I$4)-MONTH(Subscriptions!$J10)),Subscriptions!$F10)&lt;&gt;0,0,IF(EDATE(Subscriptions!$J10,((YEAR(I$4)-YEAR(Subscriptions!$J10))*12+MONTH(I$4)-MONTH(Subscriptions!$J10)))&lt;Subscriptions!$S10,Subscriptions!$G10,IF(Subscriptions!$E10="Cancelling",0,Subscriptions!$G10*(1+N(Subscriptions!$N10)))))))</f>
        <v/>
      </c>
      <c r="J10" s="23">
        <f>IF(OR(Subscriptions!$S10="",Subscriptions!$E10="Cancelled"),0,IF(((YEAR(J$4)-YEAR(Subscriptions!$J10))*12+MONTH(J$4)-MONTH(Subscriptions!$J10))&lt;0,0,IF(MOD(((YEAR(J$4)-YEAR(Subscriptions!$J10))*12+MONTH(J$4)-MONTH(Subscriptions!$J10)),Subscriptions!$F10)&lt;&gt;0,0,IF(EDATE(Subscriptions!$J10,((YEAR(J$4)-YEAR(Subscriptions!$J10))*12+MONTH(J$4)-MONTH(Subscriptions!$J10)))&lt;Subscriptions!$S10,Subscriptions!$G10,IF(Subscriptions!$E10="Cancelling",0,Subscriptions!$G10*(1+N(Subscriptions!$N10)))))))</f>
        <v/>
      </c>
      <c r="K10" s="23">
        <f>IF(OR(Subscriptions!$S10="",Subscriptions!$E10="Cancelled"),0,IF(((YEAR(K$4)-YEAR(Subscriptions!$J10))*12+MONTH(K$4)-MONTH(Subscriptions!$J10))&lt;0,0,IF(MOD(((YEAR(K$4)-YEAR(Subscriptions!$J10))*12+MONTH(K$4)-MONTH(Subscriptions!$J10)),Subscriptions!$F10)&lt;&gt;0,0,IF(EDATE(Subscriptions!$J10,((YEAR(K$4)-YEAR(Subscriptions!$J10))*12+MONTH(K$4)-MONTH(Subscriptions!$J10)))&lt;Subscriptions!$S10,Subscriptions!$G10,IF(Subscriptions!$E10="Cancelling",0,Subscriptions!$G10*(1+N(Subscriptions!$N10)))))))</f>
        <v/>
      </c>
      <c r="L10" s="23">
        <f>IF(OR(Subscriptions!$S10="",Subscriptions!$E10="Cancelled"),0,IF(((YEAR(L$4)-YEAR(Subscriptions!$J10))*12+MONTH(L$4)-MONTH(Subscriptions!$J10))&lt;0,0,IF(MOD(((YEAR(L$4)-YEAR(Subscriptions!$J10))*12+MONTH(L$4)-MONTH(Subscriptions!$J10)),Subscriptions!$F10)&lt;&gt;0,0,IF(EDATE(Subscriptions!$J10,((YEAR(L$4)-YEAR(Subscriptions!$J10))*12+MONTH(L$4)-MONTH(Subscriptions!$J10)))&lt;Subscriptions!$S10,Subscriptions!$G10,IF(Subscriptions!$E10="Cancelling",0,Subscriptions!$G10*(1+N(Subscriptions!$N10)))))))</f>
        <v/>
      </c>
      <c r="M10" s="23">
        <f>IF(OR(Subscriptions!$S10="",Subscriptions!$E10="Cancelled"),0,IF(((YEAR(M$4)-YEAR(Subscriptions!$J10))*12+MONTH(M$4)-MONTH(Subscriptions!$J10))&lt;0,0,IF(MOD(((YEAR(M$4)-YEAR(Subscriptions!$J10))*12+MONTH(M$4)-MONTH(Subscriptions!$J10)),Subscriptions!$F10)&lt;&gt;0,0,IF(EDATE(Subscriptions!$J10,((YEAR(M$4)-YEAR(Subscriptions!$J10))*12+MONTH(M$4)-MONTH(Subscriptions!$J10)))&lt;Subscriptions!$S10,Subscriptions!$G10,IF(Subscriptions!$E10="Cancelling",0,Subscriptions!$G10*(1+N(Subscriptions!$N10)))))))</f>
        <v/>
      </c>
      <c r="N10" s="23">
        <f>IF(OR(Subscriptions!$S10="",Subscriptions!$E10="Cancelled"),0,IF(((YEAR(N$4)-YEAR(Subscriptions!$J10))*12+MONTH(N$4)-MONTH(Subscriptions!$J10))&lt;0,0,IF(MOD(((YEAR(N$4)-YEAR(Subscriptions!$J10))*12+MONTH(N$4)-MONTH(Subscriptions!$J10)),Subscriptions!$F10)&lt;&gt;0,0,IF(EDATE(Subscriptions!$J10,((YEAR(N$4)-YEAR(Subscriptions!$J10))*12+MONTH(N$4)-MONTH(Subscriptions!$J10)))&lt;Subscriptions!$S10,Subscriptions!$G10,IF(Subscriptions!$E10="Cancelling",0,Subscriptions!$G10*(1+N(Subscriptions!$N10)))))))</f>
        <v/>
      </c>
      <c r="O10" s="20">
        <f>SUM(C10:N10)</f>
        <v/>
      </c>
    </row>
    <row r="11">
      <c r="A11" s="15">
        <f>IF(Subscriptions!A11="","",Subscriptions!A11)</f>
        <v/>
      </c>
      <c r="B11" s="15">
        <f>IF(Subscriptions!A11="","",Subscriptions!E11)</f>
        <v/>
      </c>
      <c r="C11" s="23">
        <f>IF(OR(Subscriptions!$S11="",Subscriptions!$E11="Cancelled"),0,IF(((YEAR(C$4)-YEAR(Subscriptions!$J11))*12+MONTH(C$4)-MONTH(Subscriptions!$J11))&lt;0,0,IF(MOD(((YEAR(C$4)-YEAR(Subscriptions!$J11))*12+MONTH(C$4)-MONTH(Subscriptions!$J11)),Subscriptions!$F11)&lt;&gt;0,0,IF(EDATE(Subscriptions!$J11,((YEAR(C$4)-YEAR(Subscriptions!$J11))*12+MONTH(C$4)-MONTH(Subscriptions!$J11)))&lt;Subscriptions!$S11,Subscriptions!$G11,IF(Subscriptions!$E11="Cancelling",0,Subscriptions!$G11*(1+N(Subscriptions!$N11)))))))</f>
        <v/>
      </c>
      <c r="D11" s="23">
        <f>IF(OR(Subscriptions!$S11="",Subscriptions!$E11="Cancelled"),0,IF(((YEAR(D$4)-YEAR(Subscriptions!$J11))*12+MONTH(D$4)-MONTH(Subscriptions!$J11))&lt;0,0,IF(MOD(((YEAR(D$4)-YEAR(Subscriptions!$J11))*12+MONTH(D$4)-MONTH(Subscriptions!$J11)),Subscriptions!$F11)&lt;&gt;0,0,IF(EDATE(Subscriptions!$J11,((YEAR(D$4)-YEAR(Subscriptions!$J11))*12+MONTH(D$4)-MONTH(Subscriptions!$J11)))&lt;Subscriptions!$S11,Subscriptions!$G11,IF(Subscriptions!$E11="Cancelling",0,Subscriptions!$G11*(1+N(Subscriptions!$N11)))))))</f>
        <v/>
      </c>
      <c r="E11" s="23">
        <f>IF(OR(Subscriptions!$S11="",Subscriptions!$E11="Cancelled"),0,IF(((YEAR(E$4)-YEAR(Subscriptions!$J11))*12+MONTH(E$4)-MONTH(Subscriptions!$J11))&lt;0,0,IF(MOD(((YEAR(E$4)-YEAR(Subscriptions!$J11))*12+MONTH(E$4)-MONTH(Subscriptions!$J11)),Subscriptions!$F11)&lt;&gt;0,0,IF(EDATE(Subscriptions!$J11,((YEAR(E$4)-YEAR(Subscriptions!$J11))*12+MONTH(E$4)-MONTH(Subscriptions!$J11)))&lt;Subscriptions!$S11,Subscriptions!$G11,IF(Subscriptions!$E11="Cancelling",0,Subscriptions!$G11*(1+N(Subscriptions!$N11)))))))</f>
        <v/>
      </c>
      <c r="F11" s="23">
        <f>IF(OR(Subscriptions!$S11="",Subscriptions!$E11="Cancelled"),0,IF(((YEAR(F$4)-YEAR(Subscriptions!$J11))*12+MONTH(F$4)-MONTH(Subscriptions!$J11))&lt;0,0,IF(MOD(((YEAR(F$4)-YEAR(Subscriptions!$J11))*12+MONTH(F$4)-MONTH(Subscriptions!$J11)),Subscriptions!$F11)&lt;&gt;0,0,IF(EDATE(Subscriptions!$J11,((YEAR(F$4)-YEAR(Subscriptions!$J11))*12+MONTH(F$4)-MONTH(Subscriptions!$J11)))&lt;Subscriptions!$S11,Subscriptions!$G11,IF(Subscriptions!$E11="Cancelling",0,Subscriptions!$G11*(1+N(Subscriptions!$N11)))))))</f>
        <v/>
      </c>
      <c r="G11" s="23">
        <f>IF(OR(Subscriptions!$S11="",Subscriptions!$E11="Cancelled"),0,IF(((YEAR(G$4)-YEAR(Subscriptions!$J11))*12+MONTH(G$4)-MONTH(Subscriptions!$J11))&lt;0,0,IF(MOD(((YEAR(G$4)-YEAR(Subscriptions!$J11))*12+MONTH(G$4)-MONTH(Subscriptions!$J11)),Subscriptions!$F11)&lt;&gt;0,0,IF(EDATE(Subscriptions!$J11,((YEAR(G$4)-YEAR(Subscriptions!$J11))*12+MONTH(G$4)-MONTH(Subscriptions!$J11)))&lt;Subscriptions!$S11,Subscriptions!$G11,IF(Subscriptions!$E11="Cancelling",0,Subscriptions!$G11*(1+N(Subscriptions!$N11)))))))</f>
        <v/>
      </c>
      <c r="H11" s="23">
        <f>IF(OR(Subscriptions!$S11="",Subscriptions!$E11="Cancelled"),0,IF(((YEAR(H$4)-YEAR(Subscriptions!$J11))*12+MONTH(H$4)-MONTH(Subscriptions!$J11))&lt;0,0,IF(MOD(((YEAR(H$4)-YEAR(Subscriptions!$J11))*12+MONTH(H$4)-MONTH(Subscriptions!$J11)),Subscriptions!$F11)&lt;&gt;0,0,IF(EDATE(Subscriptions!$J11,((YEAR(H$4)-YEAR(Subscriptions!$J11))*12+MONTH(H$4)-MONTH(Subscriptions!$J11)))&lt;Subscriptions!$S11,Subscriptions!$G11,IF(Subscriptions!$E11="Cancelling",0,Subscriptions!$G11*(1+N(Subscriptions!$N11)))))))</f>
        <v/>
      </c>
      <c r="I11" s="23">
        <f>IF(OR(Subscriptions!$S11="",Subscriptions!$E11="Cancelled"),0,IF(((YEAR(I$4)-YEAR(Subscriptions!$J11))*12+MONTH(I$4)-MONTH(Subscriptions!$J11))&lt;0,0,IF(MOD(((YEAR(I$4)-YEAR(Subscriptions!$J11))*12+MONTH(I$4)-MONTH(Subscriptions!$J11)),Subscriptions!$F11)&lt;&gt;0,0,IF(EDATE(Subscriptions!$J11,((YEAR(I$4)-YEAR(Subscriptions!$J11))*12+MONTH(I$4)-MONTH(Subscriptions!$J11)))&lt;Subscriptions!$S11,Subscriptions!$G11,IF(Subscriptions!$E11="Cancelling",0,Subscriptions!$G11*(1+N(Subscriptions!$N11)))))))</f>
        <v/>
      </c>
      <c r="J11" s="23">
        <f>IF(OR(Subscriptions!$S11="",Subscriptions!$E11="Cancelled"),0,IF(((YEAR(J$4)-YEAR(Subscriptions!$J11))*12+MONTH(J$4)-MONTH(Subscriptions!$J11))&lt;0,0,IF(MOD(((YEAR(J$4)-YEAR(Subscriptions!$J11))*12+MONTH(J$4)-MONTH(Subscriptions!$J11)),Subscriptions!$F11)&lt;&gt;0,0,IF(EDATE(Subscriptions!$J11,((YEAR(J$4)-YEAR(Subscriptions!$J11))*12+MONTH(J$4)-MONTH(Subscriptions!$J11)))&lt;Subscriptions!$S11,Subscriptions!$G11,IF(Subscriptions!$E11="Cancelling",0,Subscriptions!$G11*(1+N(Subscriptions!$N11)))))))</f>
        <v/>
      </c>
      <c r="K11" s="23">
        <f>IF(OR(Subscriptions!$S11="",Subscriptions!$E11="Cancelled"),0,IF(((YEAR(K$4)-YEAR(Subscriptions!$J11))*12+MONTH(K$4)-MONTH(Subscriptions!$J11))&lt;0,0,IF(MOD(((YEAR(K$4)-YEAR(Subscriptions!$J11))*12+MONTH(K$4)-MONTH(Subscriptions!$J11)),Subscriptions!$F11)&lt;&gt;0,0,IF(EDATE(Subscriptions!$J11,((YEAR(K$4)-YEAR(Subscriptions!$J11))*12+MONTH(K$4)-MONTH(Subscriptions!$J11)))&lt;Subscriptions!$S11,Subscriptions!$G11,IF(Subscriptions!$E11="Cancelling",0,Subscriptions!$G11*(1+N(Subscriptions!$N11)))))))</f>
        <v/>
      </c>
      <c r="L11" s="23">
        <f>IF(OR(Subscriptions!$S11="",Subscriptions!$E11="Cancelled"),0,IF(((YEAR(L$4)-YEAR(Subscriptions!$J11))*12+MONTH(L$4)-MONTH(Subscriptions!$J11))&lt;0,0,IF(MOD(((YEAR(L$4)-YEAR(Subscriptions!$J11))*12+MONTH(L$4)-MONTH(Subscriptions!$J11)),Subscriptions!$F11)&lt;&gt;0,0,IF(EDATE(Subscriptions!$J11,((YEAR(L$4)-YEAR(Subscriptions!$J11))*12+MONTH(L$4)-MONTH(Subscriptions!$J11)))&lt;Subscriptions!$S11,Subscriptions!$G11,IF(Subscriptions!$E11="Cancelling",0,Subscriptions!$G11*(1+N(Subscriptions!$N11)))))))</f>
        <v/>
      </c>
      <c r="M11" s="23">
        <f>IF(OR(Subscriptions!$S11="",Subscriptions!$E11="Cancelled"),0,IF(((YEAR(M$4)-YEAR(Subscriptions!$J11))*12+MONTH(M$4)-MONTH(Subscriptions!$J11))&lt;0,0,IF(MOD(((YEAR(M$4)-YEAR(Subscriptions!$J11))*12+MONTH(M$4)-MONTH(Subscriptions!$J11)),Subscriptions!$F11)&lt;&gt;0,0,IF(EDATE(Subscriptions!$J11,((YEAR(M$4)-YEAR(Subscriptions!$J11))*12+MONTH(M$4)-MONTH(Subscriptions!$J11)))&lt;Subscriptions!$S11,Subscriptions!$G11,IF(Subscriptions!$E11="Cancelling",0,Subscriptions!$G11*(1+N(Subscriptions!$N11)))))))</f>
        <v/>
      </c>
      <c r="N11" s="23">
        <f>IF(OR(Subscriptions!$S11="",Subscriptions!$E11="Cancelled"),0,IF(((YEAR(N$4)-YEAR(Subscriptions!$J11))*12+MONTH(N$4)-MONTH(Subscriptions!$J11))&lt;0,0,IF(MOD(((YEAR(N$4)-YEAR(Subscriptions!$J11))*12+MONTH(N$4)-MONTH(Subscriptions!$J11)),Subscriptions!$F11)&lt;&gt;0,0,IF(EDATE(Subscriptions!$J11,((YEAR(N$4)-YEAR(Subscriptions!$J11))*12+MONTH(N$4)-MONTH(Subscriptions!$J11)))&lt;Subscriptions!$S11,Subscriptions!$G11,IF(Subscriptions!$E11="Cancelling",0,Subscriptions!$G11*(1+N(Subscriptions!$N11)))))))</f>
        <v/>
      </c>
      <c r="O11" s="20">
        <f>SUM(C11:N11)</f>
        <v/>
      </c>
    </row>
    <row r="12">
      <c r="A12" s="15">
        <f>IF(Subscriptions!A12="","",Subscriptions!A12)</f>
        <v/>
      </c>
      <c r="B12" s="15">
        <f>IF(Subscriptions!A12="","",Subscriptions!E12)</f>
        <v/>
      </c>
      <c r="C12" s="23">
        <f>IF(OR(Subscriptions!$S12="",Subscriptions!$E12="Cancelled"),0,IF(((YEAR(C$4)-YEAR(Subscriptions!$J12))*12+MONTH(C$4)-MONTH(Subscriptions!$J12))&lt;0,0,IF(MOD(((YEAR(C$4)-YEAR(Subscriptions!$J12))*12+MONTH(C$4)-MONTH(Subscriptions!$J12)),Subscriptions!$F12)&lt;&gt;0,0,IF(EDATE(Subscriptions!$J12,((YEAR(C$4)-YEAR(Subscriptions!$J12))*12+MONTH(C$4)-MONTH(Subscriptions!$J12)))&lt;Subscriptions!$S12,Subscriptions!$G12,IF(Subscriptions!$E12="Cancelling",0,Subscriptions!$G12*(1+N(Subscriptions!$N12)))))))</f>
        <v/>
      </c>
      <c r="D12" s="23">
        <f>IF(OR(Subscriptions!$S12="",Subscriptions!$E12="Cancelled"),0,IF(((YEAR(D$4)-YEAR(Subscriptions!$J12))*12+MONTH(D$4)-MONTH(Subscriptions!$J12))&lt;0,0,IF(MOD(((YEAR(D$4)-YEAR(Subscriptions!$J12))*12+MONTH(D$4)-MONTH(Subscriptions!$J12)),Subscriptions!$F12)&lt;&gt;0,0,IF(EDATE(Subscriptions!$J12,((YEAR(D$4)-YEAR(Subscriptions!$J12))*12+MONTH(D$4)-MONTH(Subscriptions!$J12)))&lt;Subscriptions!$S12,Subscriptions!$G12,IF(Subscriptions!$E12="Cancelling",0,Subscriptions!$G12*(1+N(Subscriptions!$N12)))))))</f>
        <v/>
      </c>
      <c r="E12" s="23">
        <f>IF(OR(Subscriptions!$S12="",Subscriptions!$E12="Cancelled"),0,IF(((YEAR(E$4)-YEAR(Subscriptions!$J12))*12+MONTH(E$4)-MONTH(Subscriptions!$J12))&lt;0,0,IF(MOD(((YEAR(E$4)-YEAR(Subscriptions!$J12))*12+MONTH(E$4)-MONTH(Subscriptions!$J12)),Subscriptions!$F12)&lt;&gt;0,0,IF(EDATE(Subscriptions!$J12,((YEAR(E$4)-YEAR(Subscriptions!$J12))*12+MONTH(E$4)-MONTH(Subscriptions!$J12)))&lt;Subscriptions!$S12,Subscriptions!$G12,IF(Subscriptions!$E12="Cancelling",0,Subscriptions!$G12*(1+N(Subscriptions!$N12)))))))</f>
        <v/>
      </c>
      <c r="F12" s="23">
        <f>IF(OR(Subscriptions!$S12="",Subscriptions!$E12="Cancelled"),0,IF(((YEAR(F$4)-YEAR(Subscriptions!$J12))*12+MONTH(F$4)-MONTH(Subscriptions!$J12))&lt;0,0,IF(MOD(((YEAR(F$4)-YEAR(Subscriptions!$J12))*12+MONTH(F$4)-MONTH(Subscriptions!$J12)),Subscriptions!$F12)&lt;&gt;0,0,IF(EDATE(Subscriptions!$J12,((YEAR(F$4)-YEAR(Subscriptions!$J12))*12+MONTH(F$4)-MONTH(Subscriptions!$J12)))&lt;Subscriptions!$S12,Subscriptions!$G12,IF(Subscriptions!$E12="Cancelling",0,Subscriptions!$G12*(1+N(Subscriptions!$N12)))))))</f>
        <v/>
      </c>
      <c r="G12" s="23">
        <f>IF(OR(Subscriptions!$S12="",Subscriptions!$E12="Cancelled"),0,IF(((YEAR(G$4)-YEAR(Subscriptions!$J12))*12+MONTH(G$4)-MONTH(Subscriptions!$J12))&lt;0,0,IF(MOD(((YEAR(G$4)-YEAR(Subscriptions!$J12))*12+MONTH(G$4)-MONTH(Subscriptions!$J12)),Subscriptions!$F12)&lt;&gt;0,0,IF(EDATE(Subscriptions!$J12,((YEAR(G$4)-YEAR(Subscriptions!$J12))*12+MONTH(G$4)-MONTH(Subscriptions!$J12)))&lt;Subscriptions!$S12,Subscriptions!$G12,IF(Subscriptions!$E12="Cancelling",0,Subscriptions!$G12*(1+N(Subscriptions!$N12)))))))</f>
        <v/>
      </c>
      <c r="H12" s="23">
        <f>IF(OR(Subscriptions!$S12="",Subscriptions!$E12="Cancelled"),0,IF(((YEAR(H$4)-YEAR(Subscriptions!$J12))*12+MONTH(H$4)-MONTH(Subscriptions!$J12))&lt;0,0,IF(MOD(((YEAR(H$4)-YEAR(Subscriptions!$J12))*12+MONTH(H$4)-MONTH(Subscriptions!$J12)),Subscriptions!$F12)&lt;&gt;0,0,IF(EDATE(Subscriptions!$J12,((YEAR(H$4)-YEAR(Subscriptions!$J12))*12+MONTH(H$4)-MONTH(Subscriptions!$J12)))&lt;Subscriptions!$S12,Subscriptions!$G12,IF(Subscriptions!$E12="Cancelling",0,Subscriptions!$G12*(1+N(Subscriptions!$N12)))))))</f>
        <v/>
      </c>
      <c r="I12" s="23">
        <f>IF(OR(Subscriptions!$S12="",Subscriptions!$E12="Cancelled"),0,IF(((YEAR(I$4)-YEAR(Subscriptions!$J12))*12+MONTH(I$4)-MONTH(Subscriptions!$J12))&lt;0,0,IF(MOD(((YEAR(I$4)-YEAR(Subscriptions!$J12))*12+MONTH(I$4)-MONTH(Subscriptions!$J12)),Subscriptions!$F12)&lt;&gt;0,0,IF(EDATE(Subscriptions!$J12,((YEAR(I$4)-YEAR(Subscriptions!$J12))*12+MONTH(I$4)-MONTH(Subscriptions!$J12)))&lt;Subscriptions!$S12,Subscriptions!$G12,IF(Subscriptions!$E12="Cancelling",0,Subscriptions!$G12*(1+N(Subscriptions!$N12)))))))</f>
        <v/>
      </c>
      <c r="J12" s="23">
        <f>IF(OR(Subscriptions!$S12="",Subscriptions!$E12="Cancelled"),0,IF(((YEAR(J$4)-YEAR(Subscriptions!$J12))*12+MONTH(J$4)-MONTH(Subscriptions!$J12))&lt;0,0,IF(MOD(((YEAR(J$4)-YEAR(Subscriptions!$J12))*12+MONTH(J$4)-MONTH(Subscriptions!$J12)),Subscriptions!$F12)&lt;&gt;0,0,IF(EDATE(Subscriptions!$J12,((YEAR(J$4)-YEAR(Subscriptions!$J12))*12+MONTH(J$4)-MONTH(Subscriptions!$J12)))&lt;Subscriptions!$S12,Subscriptions!$G12,IF(Subscriptions!$E12="Cancelling",0,Subscriptions!$G12*(1+N(Subscriptions!$N12)))))))</f>
        <v/>
      </c>
      <c r="K12" s="23">
        <f>IF(OR(Subscriptions!$S12="",Subscriptions!$E12="Cancelled"),0,IF(((YEAR(K$4)-YEAR(Subscriptions!$J12))*12+MONTH(K$4)-MONTH(Subscriptions!$J12))&lt;0,0,IF(MOD(((YEAR(K$4)-YEAR(Subscriptions!$J12))*12+MONTH(K$4)-MONTH(Subscriptions!$J12)),Subscriptions!$F12)&lt;&gt;0,0,IF(EDATE(Subscriptions!$J12,((YEAR(K$4)-YEAR(Subscriptions!$J12))*12+MONTH(K$4)-MONTH(Subscriptions!$J12)))&lt;Subscriptions!$S12,Subscriptions!$G12,IF(Subscriptions!$E12="Cancelling",0,Subscriptions!$G12*(1+N(Subscriptions!$N12)))))))</f>
        <v/>
      </c>
      <c r="L12" s="23">
        <f>IF(OR(Subscriptions!$S12="",Subscriptions!$E12="Cancelled"),0,IF(((YEAR(L$4)-YEAR(Subscriptions!$J12))*12+MONTH(L$4)-MONTH(Subscriptions!$J12))&lt;0,0,IF(MOD(((YEAR(L$4)-YEAR(Subscriptions!$J12))*12+MONTH(L$4)-MONTH(Subscriptions!$J12)),Subscriptions!$F12)&lt;&gt;0,0,IF(EDATE(Subscriptions!$J12,((YEAR(L$4)-YEAR(Subscriptions!$J12))*12+MONTH(L$4)-MONTH(Subscriptions!$J12)))&lt;Subscriptions!$S12,Subscriptions!$G12,IF(Subscriptions!$E12="Cancelling",0,Subscriptions!$G12*(1+N(Subscriptions!$N12)))))))</f>
        <v/>
      </c>
      <c r="M12" s="23">
        <f>IF(OR(Subscriptions!$S12="",Subscriptions!$E12="Cancelled"),0,IF(((YEAR(M$4)-YEAR(Subscriptions!$J12))*12+MONTH(M$4)-MONTH(Subscriptions!$J12))&lt;0,0,IF(MOD(((YEAR(M$4)-YEAR(Subscriptions!$J12))*12+MONTH(M$4)-MONTH(Subscriptions!$J12)),Subscriptions!$F12)&lt;&gt;0,0,IF(EDATE(Subscriptions!$J12,((YEAR(M$4)-YEAR(Subscriptions!$J12))*12+MONTH(M$4)-MONTH(Subscriptions!$J12)))&lt;Subscriptions!$S12,Subscriptions!$G12,IF(Subscriptions!$E12="Cancelling",0,Subscriptions!$G12*(1+N(Subscriptions!$N12)))))))</f>
        <v/>
      </c>
      <c r="N12" s="23">
        <f>IF(OR(Subscriptions!$S12="",Subscriptions!$E12="Cancelled"),0,IF(((YEAR(N$4)-YEAR(Subscriptions!$J12))*12+MONTH(N$4)-MONTH(Subscriptions!$J12))&lt;0,0,IF(MOD(((YEAR(N$4)-YEAR(Subscriptions!$J12))*12+MONTH(N$4)-MONTH(Subscriptions!$J12)),Subscriptions!$F12)&lt;&gt;0,0,IF(EDATE(Subscriptions!$J12,((YEAR(N$4)-YEAR(Subscriptions!$J12))*12+MONTH(N$4)-MONTH(Subscriptions!$J12)))&lt;Subscriptions!$S12,Subscriptions!$G12,IF(Subscriptions!$E12="Cancelling",0,Subscriptions!$G12*(1+N(Subscriptions!$N12)))))))</f>
        <v/>
      </c>
      <c r="O12" s="20">
        <f>SUM(C12:N12)</f>
        <v/>
      </c>
    </row>
    <row r="13">
      <c r="A13" s="15">
        <f>IF(Subscriptions!A13="","",Subscriptions!A13)</f>
        <v/>
      </c>
      <c r="B13" s="15">
        <f>IF(Subscriptions!A13="","",Subscriptions!E13)</f>
        <v/>
      </c>
      <c r="C13" s="23">
        <f>IF(OR(Subscriptions!$S13="",Subscriptions!$E13="Cancelled"),0,IF(((YEAR(C$4)-YEAR(Subscriptions!$J13))*12+MONTH(C$4)-MONTH(Subscriptions!$J13))&lt;0,0,IF(MOD(((YEAR(C$4)-YEAR(Subscriptions!$J13))*12+MONTH(C$4)-MONTH(Subscriptions!$J13)),Subscriptions!$F13)&lt;&gt;0,0,IF(EDATE(Subscriptions!$J13,((YEAR(C$4)-YEAR(Subscriptions!$J13))*12+MONTH(C$4)-MONTH(Subscriptions!$J13)))&lt;Subscriptions!$S13,Subscriptions!$G13,IF(Subscriptions!$E13="Cancelling",0,Subscriptions!$G13*(1+N(Subscriptions!$N13)))))))</f>
        <v/>
      </c>
      <c r="D13" s="23">
        <f>IF(OR(Subscriptions!$S13="",Subscriptions!$E13="Cancelled"),0,IF(((YEAR(D$4)-YEAR(Subscriptions!$J13))*12+MONTH(D$4)-MONTH(Subscriptions!$J13))&lt;0,0,IF(MOD(((YEAR(D$4)-YEAR(Subscriptions!$J13))*12+MONTH(D$4)-MONTH(Subscriptions!$J13)),Subscriptions!$F13)&lt;&gt;0,0,IF(EDATE(Subscriptions!$J13,((YEAR(D$4)-YEAR(Subscriptions!$J13))*12+MONTH(D$4)-MONTH(Subscriptions!$J13)))&lt;Subscriptions!$S13,Subscriptions!$G13,IF(Subscriptions!$E13="Cancelling",0,Subscriptions!$G13*(1+N(Subscriptions!$N13)))))))</f>
        <v/>
      </c>
      <c r="E13" s="23">
        <f>IF(OR(Subscriptions!$S13="",Subscriptions!$E13="Cancelled"),0,IF(((YEAR(E$4)-YEAR(Subscriptions!$J13))*12+MONTH(E$4)-MONTH(Subscriptions!$J13))&lt;0,0,IF(MOD(((YEAR(E$4)-YEAR(Subscriptions!$J13))*12+MONTH(E$4)-MONTH(Subscriptions!$J13)),Subscriptions!$F13)&lt;&gt;0,0,IF(EDATE(Subscriptions!$J13,((YEAR(E$4)-YEAR(Subscriptions!$J13))*12+MONTH(E$4)-MONTH(Subscriptions!$J13)))&lt;Subscriptions!$S13,Subscriptions!$G13,IF(Subscriptions!$E13="Cancelling",0,Subscriptions!$G13*(1+N(Subscriptions!$N13)))))))</f>
        <v/>
      </c>
      <c r="F13" s="23">
        <f>IF(OR(Subscriptions!$S13="",Subscriptions!$E13="Cancelled"),0,IF(((YEAR(F$4)-YEAR(Subscriptions!$J13))*12+MONTH(F$4)-MONTH(Subscriptions!$J13))&lt;0,0,IF(MOD(((YEAR(F$4)-YEAR(Subscriptions!$J13))*12+MONTH(F$4)-MONTH(Subscriptions!$J13)),Subscriptions!$F13)&lt;&gt;0,0,IF(EDATE(Subscriptions!$J13,((YEAR(F$4)-YEAR(Subscriptions!$J13))*12+MONTH(F$4)-MONTH(Subscriptions!$J13)))&lt;Subscriptions!$S13,Subscriptions!$G13,IF(Subscriptions!$E13="Cancelling",0,Subscriptions!$G13*(1+N(Subscriptions!$N13)))))))</f>
        <v/>
      </c>
      <c r="G13" s="23">
        <f>IF(OR(Subscriptions!$S13="",Subscriptions!$E13="Cancelled"),0,IF(((YEAR(G$4)-YEAR(Subscriptions!$J13))*12+MONTH(G$4)-MONTH(Subscriptions!$J13))&lt;0,0,IF(MOD(((YEAR(G$4)-YEAR(Subscriptions!$J13))*12+MONTH(G$4)-MONTH(Subscriptions!$J13)),Subscriptions!$F13)&lt;&gt;0,0,IF(EDATE(Subscriptions!$J13,((YEAR(G$4)-YEAR(Subscriptions!$J13))*12+MONTH(G$4)-MONTH(Subscriptions!$J13)))&lt;Subscriptions!$S13,Subscriptions!$G13,IF(Subscriptions!$E13="Cancelling",0,Subscriptions!$G13*(1+N(Subscriptions!$N13)))))))</f>
        <v/>
      </c>
      <c r="H13" s="23">
        <f>IF(OR(Subscriptions!$S13="",Subscriptions!$E13="Cancelled"),0,IF(((YEAR(H$4)-YEAR(Subscriptions!$J13))*12+MONTH(H$4)-MONTH(Subscriptions!$J13))&lt;0,0,IF(MOD(((YEAR(H$4)-YEAR(Subscriptions!$J13))*12+MONTH(H$4)-MONTH(Subscriptions!$J13)),Subscriptions!$F13)&lt;&gt;0,0,IF(EDATE(Subscriptions!$J13,((YEAR(H$4)-YEAR(Subscriptions!$J13))*12+MONTH(H$4)-MONTH(Subscriptions!$J13)))&lt;Subscriptions!$S13,Subscriptions!$G13,IF(Subscriptions!$E13="Cancelling",0,Subscriptions!$G13*(1+N(Subscriptions!$N13)))))))</f>
        <v/>
      </c>
      <c r="I13" s="23">
        <f>IF(OR(Subscriptions!$S13="",Subscriptions!$E13="Cancelled"),0,IF(((YEAR(I$4)-YEAR(Subscriptions!$J13))*12+MONTH(I$4)-MONTH(Subscriptions!$J13))&lt;0,0,IF(MOD(((YEAR(I$4)-YEAR(Subscriptions!$J13))*12+MONTH(I$4)-MONTH(Subscriptions!$J13)),Subscriptions!$F13)&lt;&gt;0,0,IF(EDATE(Subscriptions!$J13,((YEAR(I$4)-YEAR(Subscriptions!$J13))*12+MONTH(I$4)-MONTH(Subscriptions!$J13)))&lt;Subscriptions!$S13,Subscriptions!$G13,IF(Subscriptions!$E13="Cancelling",0,Subscriptions!$G13*(1+N(Subscriptions!$N13)))))))</f>
        <v/>
      </c>
      <c r="J13" s="23">
        <f>IF(OR(Subscriptions!$S13="",Subscriptions!$E13="Cancelled"),0,IF(((YEAR(J$4)-YEAR(Subscriptions!$J13))*12+MONTH(J$4)-MONTH(Subscriptions!$J13))&lt;0,0,IF(MOD(((YEAR(J$4)-YEAR(Subscriptions!$J13))*12+MONTH(J$4)-MONTH(Subscriptions!$J13)),Subscriptions!$F13)&lt;&gt;0,0,IF(EDATE(Subscriptions!$J13,((YEAR(J$4)-YEAR(Subscriptions!$J13))*12+MONTH(J$4)-MONTH(Subscriptions!$J13)))&lt;Subscriptions!$S13,Subscriptions!$G13,IF(Subscriptions!$E13="Cancelling",0,Subscriptions!$G13*(1+N(Subscriptions!$N13)))))))</f>
        <v/>
      </c>
      <c r="K13" s="23">
        <f>IF(OR(Subscriptions!$S13="",Subscriptions!$E13="Cancelled"),0,IF(((YEAR(K$4)-YEAR(Subscriptions!$J13))*12+MONTH(K$4)-MONTH(Subscriptions!$J13))&lt;0,0,IF(MOD(((YEAR(K$4)-YEAR(Subscriptions!$J13))*12+MONTH(K$4)-MONTH(Subscriptions!$J13)),Subscriptions!$F13)&lt;&gt;0,0,IF(EDATE(Subscriptions!$J13,((YEAR(K$4)-YEAR(Subscriptions!$J13))*12+MONTH(K$4)-MONTH(Subscriptions!$J13)))&lt;Subscriptions!$S13,Subscriptions!$G13,IF(Subscriptions!$E13="Cancelling",0,Subscriptions!$G13*(1+N(Subscriptions!$N13)))))))</f>
        <v/>
      </c>
      <c r="L13" s="23">
        <f>IF(OR(Subscriptions!$S13="",Subscriptions!$E13="Cancelled"),0,IF(((YEAR(L$4)-YEAR(Subscriptions!$J13))*12+MONTH(L$4)-MONTH(Subscriptions!$J13))&lt;0,0,IF(MOD(((YEAR(L$4)-YEAR(Subscriptions!$J13))*12+MONTH(L$4)-MONTH(Subscriptions!$J13)),Subscriptions!$F13)&lt;&gt;0,0,IF(EDATE(Subscriptions!$J13,((YEAR(L$4)-YEAR(Subscriptions!$J13))*12+MONTH(L$4)-MONTH(Subscriptions!$J13)))&lt;Subscriptions!$S13,Subscriptions!$G13,IF(Subscriptions!$E13="Cancelling",0,Subscriptions!$G13*(1+N(Subscriptions!$N13)))))))</f>
        <v/>
      </c>
      <c r="M13" s="23">
        <f>IF(OR(Subscriptions!$S13="",Subscriptions!$E13="Cancelled"),0,IF(((YEAR(M$4)-YEAR(Subscriptions!$J13))*12+MONTH(M$4)-MONTH(Subscriptions!$J13))&lt;0,0,IF(MOD(((YEAR(M$4)-YEAR(Subscriptions!$J13))*12+MONTH(M$4)-MONTH(Subscriptions!$J13)),Subscriptions!$F13)&lt;&gt;0,0,IF(EDATE(Subscriptions!$J13,((YEAR(M$4)-YEAR(Subscriptions!$J13))*12+MONTH(M$4)-MONTH(Subscriptions!$J13)))&lt;Subscriptions!$S13,Subscriptions!$G13,IF(Subscriptions!$E13="Cancelling",0,Subscriptions!$G13*(1+N(Subscriptions!$N13)))))))</f>
        <v/>
      </c>
      <c r="N13" s="23">
        <f>IF(OR(Subscriptions!$S13="",Subscriptions!$E13="Cancelled"),0,IF(((YEAR(N$4)-YEAR(Subscriptions!$J13))*12+MONTH(N$4)-MONTH(Subscriptions!$J13))&lt;0,0,IF(MOD(((YEAR(N$4)-YEAR(Subscriptions!$J13))*12+MONTH(N$4)-MONTH(Subscriptions!$J13)),Subscriptions!$F13)&lt;&gt;0,0,IF(EDATE(Subscriptions!$J13,((YEAR(N$4)-YEAR(Subscriptions!$J13))*12+MONTH(N$4)-MONTH(Subscriptions!$J13)))&lt;Subscriptions!$S13,Subscriptions!$G13,IF(Subscriptions!$E13="Cancelling",0,Subscriptions!$G13*(1+N(Subscriptions!$N13)))))))</f>
        <v/>
      </c>
      <c r="O13" s="20">
        <f>SUM(C13:N13)</f>
        <v/>
      </c>
    </row>
    <row r="14">
      <c r="A14" s="15">
        <f>IF(Subscriptions!A14="","",Subscriptions!A14)</f>
        <v/>
      </c>
      <c r="B14" s="15">
        <f>IF(Subscriptions!A14="","",Subscriptions!E14)</f>
        <v/>
      </c>
      <c r="C14" s="23">
        <f>IF(OR(Subscriptions!$S14="",Subscriptions!$E14="Cancelled"),0,IF(((YEAR(C$4)-YEAR(Subscriptions!$J14))*12+MONTH(C$4)-MONTH(Subscriptions!$J14))&lt;0,0,IF(MOD(((YEAR(C$4)-YEAR(Subscriptions!$J14))*12+MONTH(C$4)-MONTH(Subscriptions!$J14)),Subscriptions!$F14)&lt;&gt;0,0,IF(EDATE(Subscriptions!$J14,((YEAR(C$4)-YEAR(Subscriptions!$J14))*12+MONTH(C$4)-MONTH(Subscriptions!$J14)))&lt;Subscriptions!$S14,Subscriptions!$G14,IF(Subscriptions!$E14="Cancelling",0,Subscriptions!$G14*(1+N(Subscriptions!$N14)))))))</f>
        <v/>
      </c>
      <c r="D14" s="23">
        <f>IF(OR(Subscriptions!$S14="",Subscriptions!$E14="Cancelled"),0,IF(((YEAR(D$4)-YEAR(Subscriptions!$J14))*12+MONTH(D$4)-MONTH(Subscriptions!$J14))&lt;0,0,IF(MOD(((YEAR(D$4)-YEAR(Subscriptions!$J14))*12+MONTH(D$4)-MONTH(Subscriptions!$J14)),Subscriptions!$F14)&lt;&gt;0,0,IF(EDATE(Subscriptions!$J14,((YEAR(D$4)-YEAR(Subscriptions!$J14))*12+MONTH(D$4)-MONTH(Subscriptions!$J14)))&lt;Subscriptions!$S14,Subscriptions!$G14,IF(Subscriptions!$E14="Cancelling",0,Subscriptions!$G14*(1+N(Subscriptions!$N14)))))))</f>
        <v/>
      </c>
      <c r="E14" s="23">
        <f>IF(OR(Subscriptions!$S14="",Subscriptions!$E14="Cancelled"),0,IF(((YEAR(E$4)-YEAR(Subscriptions!$J14))*12+MONTH(E$4)-MONTH(Subscriptions!$J14))&lt;0,0,IF(MOD(((YEAR(E$4)-YEAR(Subscriptions!$J14))*12+MONTH(E$4)-MONTH(Subscriptions!$J14)),Subscriptions!$F14)&lt;&gt;0,0,IF(EDATE(Subscriptions!$J14,((YEAR(E$4)-YEAR(Subscriptions!$J14))*12+MONTH(E$4)-MONTH(Subscriptions!$J14)))&lt;Subscriptions!$S14,Subscriptions!$G14,IF(Subscriptions!$E14="Cancelling",0,Subscriptions!$G14*(1+N(Subscriptions!$N14)))))))</f>
        <v/>
      </c>
      <c r="F14" s="23">
        <f>IF(OR(Subscriptions!$S14="",Subscriptions!$E14="Cancelled"),0,IF(((YEAR(F$4)-YEAR(Subscriptions!$J14))*12+MONTH(F$4)-MONTH(Subscriptions!$J14))&lt;0,0,IF(MOD(((YEAR(F$4)-YEAR(Subscriptions!$J14))*12+MONTH(F$4)-MONTH(Subscriptions!$J14)),Subscriptions!$F14)&lt;&gt;0,0,IF(EDATE(Subscriptions!$J14,((YEAR(F$4)-YEAR(Subscriptions!$J14))*12+MONTH(F$4)-MONTH(Subscriptions!$J14)))&lt;Subscriptions!$S14,Subscriptions!$G14,IF(Subscriptions!$E14="Cancelling",0,Subscriptions!$G14*(1+N(Subscriptions!$N14)))))))</f>
        <v/>
      </c>
      <c r="G14" s="23">
        <f>IF(OR(Subscriptions!$S14="",Subscriptions!$E14="Cancelled"),0,IF(((YEAR(G$4)-YEAR(Subscriptions!$J14))*12+MONTH(G$4)-MONTH(Subscriptions!$J14))&lt;0,0,IF(MOD(((YEAR(G$4)-YEAR(Subscriptions!$J14))*12+MONTH(G$4)-MONTH(Subscriptions!$J14)),Subscriptions!$F14)&lt;&gt;0,0,IF(EDATE(Subscriptions!$J14,((YEAR(G$4)-YEAR(Subscriptions!$J14))*12+MONTH(G$4)-MONTH(Subscriptions!$J14)))&lt;Subscriptions!$S14,Subscriptions!$G14,IF(Subscriptions!$E14="Cancelling",0,Subscriptions!$G14*(1+N(Subscriptions!$N14)))))))</f>
        <v/>
      </c>
      <c r="H14" s="23">
        <f>IF(OR(Subscriptions!$S14="",Subscriptions!$E14="Cancelled"),0,IF(((YEAR(H$4)-YEAR(Subscriptions!$J14))*12+MONTH(H$4)-MONTH(Subscriptions!$J14))&lt;0,0,IF(MOD(((YEAR(H$4)-YEAR(Subscriptions!$J14))*12+MONTH(H$4)-MONTH(Subscriptions!$J14)),Subscriptions!$F14)&lt;&gt;0,0,IF(EDATE(Subscriptions!$J14,((YEAR(H$4)-YEAR(Subscriptions!$J14))*12+MONTH(H$4)-MONTH(Subscriptions!$J14)))&lt;Subscriptions!$S14,Subscriptions!$G14,IF(Subscriptions!$E14="Cancelling",0,Subscriptions!$G14*(1+N(Subscriptions!$N14)))))))</f>
        <v/>
      </c>
      <c r="I14" s="23">
        <f>IF(OR(Subscriptions!$S14="",Subscriptions!$E14="Cancelled"),0,IF(((YEAR(I$4)-YEAR(Subscriptions!$J14))*12+MONTH(I$4)-MONTH(Subscriptions!$J14))&lt;0,0,IF(MOD(((YEAR(I$4)-YEAR(Subscriptions!$J14))*12+MONTH(I$4)-MONTH(Subscriptions!$J14)),Subscriptions!$F14)&lt;&gt;0,0,IF(EDATE(Subscriptions!$J14,((YEAR(I$4)-YEAR(Subscriptions!$J14))*12+MONTH(I$4)-MONTH(Subscriptions!$J14)))&lt;Subscriptions!$S14,Subscriptions!$G14,IF(Subscriptions!$E14="Cancelling",0,Subscriptions!$G14*(1+N(Subscriptions!$N14)))))))</f>
        <v/>
      </c>
      <c r="J14" s="23">
        <f>IF(OR(Subscriptions!$S14="",Subscriptions!$E14="Cancelled"),0,IF(((YEAR(J$4)-YEAR(Subscriptions!$J14))*12+MONTH(J$4)-MONTH(Subscriptions!$J14))&lt;0,0,IF(MOD(((YEAR(J$4)-YEAR(Subscriptions!$J14))*12+MONTH(J$4)-MONTH(Subscriptions!$J14)),Subscriptions!$F14)&lt;&gt;0,0,IF(EDATE(Subscriptions!$J14,((YEAR(J$4)-YEAR(Subscriptions!$J14))*12+MONTH(J$4)-MONTH(Subscriptions!$J14)))&lt;Subscriptions!$S14,Subscriptions!$G14,IF(Subscriptions!$E14="Cancelling",0,Subscriptions!$G14*(1+N(Subscriptions!$N14)))))))</f>
        <v/>
      </c>
      <c r="K14" s="23">
        <f>IF(OR(Subscriptions!$S14="",Subscriptions!$E14="Cancelled"),0,IF(((YEAR(K$4)-YEAR(Subscriptions!$J14))*12+MONTH(K$4)-MONTH(Subscriptions!$J14))&lt;0,0,IF(MOD(((YEAR(K$4)-YEAR(Subscriptions!$J14))*12+MONTH(K$4)-MONTH(Subscriptions!$J14)),Subscriptions!$F14)&lt;&gt;0,0,IF(EDATE(Subscriptions!$J14,((YEAR(K$4)-YEAR(Subscriptions!$J14))*12+MONTH(K$4)-MONTH(Subscriptions!$J14)))&lt;Subscriptions!$S14,Subscriptions!$G14,IF(Subscriptions!$E14="Cancelling",0,Subscriptions!$G14*(1+N(Subscriptions!$N14)))))))</f>
        <v/>
      </c>
      <c r="L14" s="23">
        <f>IF(OR(Subscriptions!$S14="",Subscriptions!$E14="Cancelled"),0,IF(((YEAR(L$4)-YEAR(Subscriptions!$J14))*12+MONTH(L$4)-MONTH(Subscriptions!$J14))&lt;0,0,IF(MOD(((YEAR(L$4)-YEAR(Subscriptions!$J14))*12+MONTH(L$4)-MONTH(Subscriptions!$J14)),Subscriptions!$F14)&lt;&gt;0,0,IF(EDATE(Subscriptions!$J14,((YEAR(L$4)-YEAR(Subscriptions!$J14))*12+MONTH(L$4)-MONTH(Subscriptions!$J14)))&lt;Subscriptions!$S14,Subscriptions!$G14,IF(Subscriptions!$E14="Cancelling",0,Subscriptions!$G14*(1+N(Subscriptions!$N14)))))))</f>
        <v/>
      </c>
      <c r="M14" s="23">
        <f>IF(OR(Subscriptions!$S14="",Subscriptions!$E14="Cancelled"),0,IF(((YEAR(M$4)-YEAR(Subscriptions!$J14))*12+MONTH(M$4)-MONTH(Subscriptions!$J14))&lt;0,0,IF(MOD(((YEAR(M$4)-YEAR(Subscriptions!$J14))*12+MONTH(M$4)-MONTH(Subscriptions!$J14)),Subscriptions!$F14)&lt;&gt;0,0,IF(EDATE(Subscriptions!$J14,((YEAR(M$4)-YEAR(Subscriptions!$J14))*12+MONTH(M$4)-MONTH(Subscriptions!$J14)))&lt;Subscriptions!$S14,Subscriptions!$G14,IF(Subscriptions!$E14="Cancelling",0,Subscriptions!$G14*(1+N(Subscriptions!$N14)))))))</f>
        <v/>
      </c>
      <c r="N14" s="23">
        <f>IF(OR(Subscriptions!$S14="",Subscriptions!$E14="Cancelled"),0,IF(((YEAR(N$4)-YEAR(Subscriptions!$J14))*12+MONTH(N$4)-MONTH(Subscriptions!$J14))&lt;0,0,IF(MOD(((YEAR(N$4)-YEAR(Subscriptions!$J14))*12+MONTH(N$4)-MONTH(Subscriptions!$J14)),Subscriptions!$F14)&lt;&gt;0,0,IF(EDATE(Subscriptions!$J14,((YEAR(N$4)-YEAR(Subscriptions!$J14))*12+MONTH(N$4)-MONTH(Subscriptions!$J14)))&lt;Subscriptions!$S14,Subscriptions!$G14,IF(Subscriptions!$E14="Cancelling",0,Subscriptions!$G14*(1+N(Subscriptions!$N14)))))))</f>
        <v/>
      </c>
      <c r="O14" s="20">
        <f>SUM(C14:N14)</f>
        <v/>
      </c>
    </row>
    <row r="15">
      <c r="A15" s="15">
        <f>IF(Subscriptions!A15="","",Subscriptions!A15)</f>
        <v/>
      </c>
      <c r="B15" s="15">
        <f>IF(Subscriptions!A15="","",Subscriptions!E15)</f>
        <v/>
      </c>
      <c r="C15" s="23">
        <f>IF(OR(Subscriptions!$S15="",Subscriptions!$E15="Cancelled"),0,IF(((YEAR(C$4)-YEAR(Subscriptions!$J15))*12+MONTH(C$4)-MONTH(Subscriptions!$J15))&lt;0,0,IF(MOD(((YEAR(C$4)-YEAR(Subscriptions!$J15))*12+MONTH(C$4)-MONTH(Subscriptions!$J15)),Subscriptions!$F15)&lt;&gt;0,0,IF(EDATE(Subscriptions!$J15,((YEAR(C$4)-YEAR(Subscriptions!$J15))*12+MONTH(C$4)-MONTH(Subscriptions!$J15)))&lt;Subscriptions!$S15,Subscriptions!$G15,IF(Subscriptions!$E15="Cancelling",0,Subscriptions!$G15*(1+N(Subscriptions!$N15)))))))</f>
        <v/>
      </c>
      <c r="D15" s="23">
        <f>IF(OR(Subscriptions!$S15="",Subscriptions!$E15="Cancelled"),0,IF(((YEAR(D$4)-YEAR(Subscriptions!$J15))*12+MONTH(D$4)-MONTH(Subscriptions!$J15))&lt;0,0,IF(MOD(((YEAR(D$4)-YEAR(Subscriptions!$J15))*12+MONTH(D$4)-MONTH(Subscriptions!$J15)),Subscriptions!$F15)&lt;&gt;0,0,IF(EDATE(Subscriptions!$J15,((YEAR(D$4)-YEAR(Subscriptions!$J15))*12+MONTH(D$4)-MONTH(Subscriptions!$J15)))&lt;Subscriptions!$S15,Subscriptions!$G15,IF(Subscriptions!$E15="Cancelling",0,Subscriptions!$G15*(1+N(Subscriptions!$N15)))))))</f>
        <v/>
      </c>
      <c r="E15" s="23">
        <f>IF(OR(Subscriptions!$S15="",Subscriptions!$E15="Cancelled"),0,IF(((YEAR(E$4)-YEAR(Subscriptions!$J15))*12+MONTH(E$4)-MONTH(Subscriptions!$J15))&lt;0,0,IF(MOD(((YEAR(E$4)-YEAR(Subscriptions!$J15))*12+MONTH(E$4)-MONTH(Subscriptions!$J15)),Subscriptions!$F15)&lt;&gt;0,0,IF(EDATE(Subscriptions!$J15,((YEAR(E$4)-YEAR(Subscriptions!$J15))*12+MONTH(E$4)-MONTH(Subscriptions!$J15)))&lt;Subscriptions!$S15,Subscriptions!$G15,IF(Subscriptions!$E15="Cancelling",0,Subscriptions!$G15*(1+N(Subscriptions!$N15)))))))</f>
        <v/>
      </c>
      <c r="F15" s="23">
        <f>IF(OR(Subscriptions!$S15="",Subscriptions!$E15="Cancelled"),0,IF(((YEAR(F$4)-YEAR(Subscriptions!$J15))*12+MONTH(F$4)-MONTH(Subscriptions!$J15))&lt;0,0,IF(MOD(((YEAR(F$4)-YEAR(Subscriptions!$J15))*12+MONTH(F$4)-MONTH(Subscriptions!$J15)),Subscriptions!$F15)&lt;&gt;0,0,IF(EDATE(Subscriptions!$J15,((YEAR(F$4)-YEAR(Subscriptions!$J15))*12+MONTH(F$4)-MONTH(Subscriptions!$J15)))&lt;Subscriptions!$S15,Subscriptions!$G15,IF(Subscriptions!$E15="Cancelling",0,Subscriptions!$G15*(1+N(Subscriptions!$N15)))))))</f>
        <v/>
      </c>
      <c r="G15" s="23">
        <f>IF(OR(Subscriptions!$S15="",Subscriptions!$E15="Cancelled"),0,IF(((YEAR(G$4)-YEAR(Subscriptions!$J15))*12+MONTH(G$4)-MONTH(Subscriptions!$J15))&lt;0,0,IF(MOD(((YEAR(G$4)-YEAR(Subscriptions!$J15))*12+MONTH(G$4)-MONTH(Subscriptions!$J15)),Subscriptions!$F15)&lt;&gt;0,0,IF(EDATE(Subscriptions!$J15,((YEAR(G$4)-YEAR(Subscriptions!$J15))*12+MONTH(G$4)-MONTH(Subscriptions!$J15)))&lt;Subscriptions!$S15,Subscriptions!$G15,IF(Subscriptions!$E15="Cancelling",0,Subscriptions!$G15*(1+N(Subscriptions!$N15)))))))</f>
        <v/>
      </c>
      <c r="H15" s="23">
        <f>IF(OR(Subscriptions!$S15="",Subscriptions!$E15="Cancelled"),0,IF(((YEAR(H$4)-YEAR(Subscriptions!$J15))*12+MONTH(H$4)-MONTH(Subscriptions!$J15))&lt;0,0,IF(MOD(((YEAR(H$4)-YEAR(Subscriptions!$J15))*12+MONTH(H$4)-MONTH(Subscriptions!$J15)),Subscriptions!$F15)&lt;&gt;0,0,IF(EDATE(Subscriptions!$J15,((YEAR(H$4)-YEAR(Subscriptions!$J15))*12+MONTH(H$4)-MONTH(Subscriptions!$J15)))&lt;Subscriptions!$S15,Subscriptions!$G15,IF(Subscriptions!$E15="Cancelling",0,Subscriptions!$G15*(1+N(Subscriptions!$N15)))))))</f>
        <v/>
      </c>
      <c r="I15" s="23">
        <f>IF(OR(Subscriptions!$S15="",Subscriptions!$E15="Cancelled"),0,IF(((YEAR(I$4)-YEAR(Subscriptions!$J15))*12+MONTH(I$4)-MONTH(Subscriptions!$J15))&lt;0,0,IF(MOD(((YEAR(I$4)-YEAR(Subscriptions!$J15))*12+MONTH(I$4)-MONTH(Subscriptions!$J15)),Subscriptions!$F15)&lt;&gt;0,0,IF(EDATE(Subscriptions!$J15,((YEAR(I$4)-YEAR(Subscriptions!$J15))*12+MONTH(I$4)-MONTH(Subscriptions!$J15)))&lt;Subscriptions!$S15,Subscriptions!$G15,IF(Subscriptions!$E15="Cancelling",0,Subscriptions!$G15*(1+N(Subscriptions!$N15)))))))</f>
        <v/>
      </c>
      <c r="J15" s="23">
        <f>IF(OR(Subscriptions!$S15="",Subscriptions!$E15="Cancelled"),0,IF(((YEAR(J$4)-YEAR(Subscriptions!$J15))*12+MONTH(J$4)-MONTH(Subscriptions!$J15))&lt;0,0,IF(MOD(((YEAR(J$4)-YEAR(Subscriptions!$J15))*12+MONTH(J$4)-MONTH(Subscriptions!$J15)),Subscriptions!$F15)&lt;&gt;0,0,IF(EDATE(Subscriptions!$J15,((YEAR(J$4)-YEAR(Subscriptions!$J15))*12+MONTH(J$4)-MONTH(Subscriptions!$J15)))&lt;Subscriptions!$S15,Subscriptions!$G15,IF(Subscriptions!$E15="Cancelling",0,Subscriptions!$G15*(1+N(Subscriptions!$N15)))))))</f>
        <v/>
      </c>
      <c r="K15" s="23">
        <f>IF(OR(Subscriptions!$S15="",Subscriptions!$E15="Cancelled"),0,IF(((YEAR(K$4)-YEAR(Subscriptions!$J15))*12+MONTH(K$4)-MONTH(Subscriptions!$J15))&lt;0,0,IF(MOD(((YEAR(K$4)-YEAR(Subscriptions!$J15))*12+MONTH(K$4)-MONTH(Subscriptions!$J15)),Subscriptions!$F15)&lt;&gt;0,0,IF(EDATE(Subscriptions!$J15,((YEAR(K$4)-YEAR(Subscriptions!$J15))*12+MONTH(K$4)-MONTH(Subscriptions!$J15)))&lt;Subscriptions!$S15,Subscriptions!$G15,IF(Subscriptions!$E15="Cancelling",0,Subscriptions!$G15*(1+N(Subscriptions!$N15)))))))</f>
        <v/>
      </c>
      <c r="L15" s="23">
        <f>IF(OR(Subscriptions!$S15="",Subscriptions!$E15="Cancelled"),0,IF(((YEAR(L$4)-YEAR(Subscriptions!$J15))*12+MONTH(L$4)-MONTH(Subscriptions!$J15))&lt;0,0,IF(MOD(((YEAR(L$4)-YEAR(Subscriptions!$J15))*12+MONTH(L$4)-MONTH(Subscriptions!$J15)),Subscriptions!$F15)&lt;&gt;0,0,IF(EDATE(Subscriptions!$J15,((YEAR(L$4)-YEAR(Subscriptions!$J15))*12+MONTH(L$4)-MONTH(Subscriptions!$J15)))&lt;Subscriptions!$S15,Subscriptions!$G15,IF(Subscriptions!$E15="Cancelling",0,Subscriptions!$G15*(1+N(Subscriptions!$N15)))))))</f>
        <v/>
      </c>
      <c r="M15" s="23">
        <f>IF(OR(Subscriptions!$S15="",Subscriptions!$E15="Cancelled"),0,IF(((YEAR(M$4)-YEAR(Subscriptions!$J15))*12+MONTH(M$4)-MONTH(Subscriptions!$J15))&lt;0,0,IF(MOD(((YEAR(M$4)-YEAR(Subscriptions!$J15))*12+MONTH(M$4)-MONTH(Subscriptions!$J15)),Subscriptions!$F15)&lt;&gt;0,0,IF(EDATE(Subscriptions!$J15,((YEAR(M$4)-YEAR(Subscriptions!$J15))*12+MONTH(M$4)-MONTH(Subscriptions!$J15)))&lt;Subscriptions!$S15,Subscriptions!$G15,IF(Subscriptions!$E15="Cancelling",0,Subscriptions!$G15*(1+N(Subscriptions!$N15)))))))</f>
        <v/>
      </c>
      <c r="N15" s="23">
        <f>IF(OR(Subscriptions!$S15="",Subscriptions!$E15="Cancelled"),0,IF(((YEAR(N$4)-YEAR(Subscriptions!$J15))*12+MONTH(N$4)-MONTH(Subscriptions!$J15))&lt;0,0,IF(MOD(((YEAR(N$4)-YEAR(Subscriptions!$J15))*12+MONTH(N$4)-MONTH(Subscriptions!$J15)),Subscriptions!$F15)&lt;&gt;0,0,IF(EDATE(Subscriptions!$J15,((YEAR(N$4)-YEAR(Subscriptions!$J15))*12+MONTH(N$4)-MONTH(Subscriptions!$J15)))&lt;Subscriptions!$S15,Subscriptions!$G15,IF(Subscriptions!$E15="Cancelling",0,Subscriptions!$G15*(1+N(Subscriptions!$N15)))))))</f>
        <v/>
      </c>
      <c r="O15" s="20">
        <f>SUM(C15:N15)</f>
        <v/>
      </c>
    </row>
    <row r="16">
      <c r="A16" s="15">
        <f>IF(Subscriptions!A16="","",Subscriptions!A16)</f>
        <v/>
      </c>
      <c r="B16" s="15">
        <f>IF(Subscriptions!A16="","",Subscriptions!E16)</f>
        <v/>
      </c>
      <c r="C16" s="23">
        <f>IF(OR(Subscriptions!$S16="",Subscriptions!$E16="Cancelled"),0,IF(((YEAR(C$4)-YEAR(Subscriptions!$J16))*12+MONTH(C$4)-MONTH(Subscriptions!$J16))&lt;0,0,IF(MOD(((YEAR(C$4)-YEAR(Subscriptions!$J16))*12+MONTH(C$4)-MONTH(Subscriptions!$J16)),Subscriptions!$F16)&lt;&gt;0,0,IF(EDATE(Subscriptions!$J16,((YEAR(C$4)-YEAR(Subscriptions!$J16))*12+MONTH(C$4)-MONTH(Subscriptions!$J16)))&lt;Subscriptions!$S16,Subscriptions!$G16,IF(Subscriptions!$E16="Cancelling",0,Subscriptions!$G16*(1+N(Subscriptions!$N16)))))))</f>
        <v/>
      </c>
      <c r="D16" s="23">
        <f>IF(OR(Subscriptions!$S16="",Subscriptions!$E16="Cancelled"),0,IF(((YEAR(D$4)-YEAR(Subscriptions!$J16))*12+MONTH(D$4)-MONTH(Subscriptions!$J16))&lt;0,0,IF(MOD(((YEAR(D$4)-YEAR(Subscriptions!$J16))*12+MONTH(D$4)-MONTH(Subscriptions!$J16)),Subscriptions!$F16)&lt;&gt;0,0,IF(EDATE(Subscriptions!$J16,((YEAR(D$4)-YEAR(Subscriptions!$J16))*12+MONTH(D$4)-MONTH(Subscriptions!$J16)))&lt;Subscriptions!$S16,Subscriptions!$G16,IF(Subscriptions!$E16="Cancelling",0,Subscriptions!$G16*(1+N(Subscriptions!$N16)))))))</f>
        <v/>
      </c>
      <c r="E16" s="23">
        <f>IF(OR(Subscriptions!$S16="",Subscriptions!$E16="Cancelled"),0,IF(((YEAR(E$4)-YEAR(Subscriptions!$J16))*12+MONTH(E$4)-MONTH(Subscriptions!$J16))&lt;0,0,IF(MOD(((YEAR(E$4)-YEAR(Subscriptions!$J16))*12+MONTH(E$4)-MONTH(Subscriptions!$J16)),Subscriptions!$F16)&lt;&gt;0,0,IF(EDATE(Subscriptions!$J16,((YEAR(E$4)-YEAR(Subscriptions!$J16))*12+MONTH(E$4)-MONTH(Subscriptions!$J16)))&lt;Subscriptions!$S16,Subscriptions!$G16,IF(Subscriptions!$E16="Cancelling",0,Subscriptions!$G16*(1+N(Subscriptions!$N16)))))))</f>
        <v/>
      </c>
      <c r="F16" s="23">
        <f>IF(OR(Subscriptions!$S16="",Subscriptions!$E16="Cancelled"),0,IF(((YEAR(F$4)-YEAR(Subscriptions!$J16))*12+MONTH(F$4)-MONTH(Subscriptions!$J16))&lt;0,0,IF(MOD(((YEAR(F$4)-YEAR(Subscriptions!$J16))*12+MONTH(F$4)-MONTH(Subscriptions!$J16)),Subscriptions!$F16)&lt;&gt;0,0,IF(EDATE(Subscriptions!$J16,((YEAR(F$4)-YEAR(Subscriptions!$J16))*12+MONTH(F$4)-MONTH(Subscriptions!$J16)))&lt;Subscriptions!$S16,Subscriptions!$G16,IF(Subscriptions!$E16="Cancelling",0,Subscriptions!$G16*(1+N(Subscriptions!$N16)))))))</f>
        <v/>
      </c>
      <c r="G16" s="23">
        <f>IF(OR(Subscriptions!$S16="",Subscriptions!$E16="Cancelled"),0,IF(((YEAR(G$4)-YEAR(Subscriptions!$J16))*12+MONTH(G$4)-MONTH(Subscriptions!$J16))&lt;0,0,IF(MOD(((YEAR(G$4)-YEAR(Subscriptions!$J16))*12+MONTH(G$4)-MONTH(Subscriptions!$J16)),Subscriptions!$F16)&lt;&gt;0,0,IF(EDATE(Subscriptions!$J16,((YEAR(G$4)-YEAR(Subscriptions!$J16))*12+MONTH(G$4)-MONTH(Subscriptions!$J16)))&lt;Subscriptions!$S16,Subscriptions!$G16,IF(Subscriptions!$E16="Cancelling",0,Subscriptions!$G16*(1+N(Subscriptions!$N16)))))))</f>
        <v/>
      </c>
      <c r="H16" s="23">
        <f>IF(OR(Subscriptions!$S16="",Subscriptions!$E16="Cancelled"),0,IF(((YEAR(H$4)-YEAR(Subscriptions!$J16))*12+MONTH(H$4)-MONTH(Subscriptions!$J16))&lt;0,0,IF(MOD(((YEAR(H$4)-YEAR(Subscriptions!$J16))*12+MONTH(H$4)-MONTH(Subscriptions!$J16)),Subscriptions!$F16)&lt;&gt;0,0,IF(EDATE(Subscriptions!$J16,((YEAR(H$4)-YEAR(Subscriptions!$J16))*12+MONTH(H$4)-MONTH(Subscriptions!$J16)))&lt;Subscriptions!$S16,Subscriptions!$G16,IF(Subscriptions!$E16="Cancelling",0,Subscriptions!$G16*(1+N(Subscriptions!$N16)))))))</f>
        <v/>
      </c>
      <c r="I16" s="23">
        <f>IF(OR(Subscriptions!$S16="",Subscriptions!$E16="Cancelled"),0,IF(((YEAR(I$4)-YEAR(Subscriptions!$J16))*12+MONTH(I$4)-MONTH(Subscriptions!$J16))&lt;0,0,IF(MOD(((YEAR(I$4)-YEAR(Subscriptions!$J16))*12+MONTH(I$4)-MONTH(Subscriptions!$J16)),Subscriptions!$F16)&lt;&gt;0,0,IF(EDATE(Subscriptions!$J16,((YEAR(I$4)-YEAR(Subscriptions!$J16))*12+MONTH(I$4)-MONTH(Subscriptions!$J16)))&lt;Subscriptions!$S16,Subscriptions!$G16,IF(Subscriptions!$E16="Cancelling",0,Subscriptions!$G16*(1+N(Subscriptions!$N16)))))))</f>
        <v/>
      </c>
      <c r="J16" s="23">
        <f>IF(OR(Subscriptions!$S16="",Subscriptions!$E16="Cancelled"),0,IF(((YEAR(J$4)-YEAR(Subscriptions!$J16))*12+MONTH(J$4)-MONTH(Subscriptions!$J16))&lt;0,0,IF(MOD(((YEAR(J$4)-YEAR(Subscriptions!$J16))*12+MONTH(J$4)-MONTH(Subscriptions!$J16)),Subscriptions!$F16)&lt;&gt;0,0,IF(EDATE(Subscriptions!$J16,((YEAR(J$4)-YEAR(Subscriptions!$J16))*12+MONTH(J$4)-MONTH(Subscriptions!$J16)))&lt;Subscriptions!$S16,Subscriptions!$G16,IF(Subscriptions!$E16="Cancelling",0,Subscriptions!$G16*(1+N(Subscriptions!$N16)))))))</f>
        <v/>
      </c>
      <c r="K16" s="23">
        <f>IF(OR(Subscriptions!$S16="",Subscriptions!$E16="Cancelled"),0,IF(((YEAR(K$4)-YEAR(Subscriptions!$J16))*12+MONTH(K$4)-MONTH(Subscriptions!$J16))&lt;0,0,IF(MOD(((YEAR(K$4)-YEAR(Subscriptions!$J16))*12+MONTH(K$4)-MONTH(Subscriptions!$J16)),Subscriptions!$F16)&lt;&gt;0,0,IF(EDATE(Subscriptions!$J16,((YEAR(K$4)-YEAR(Subscriptions!$J16))*12+MONTH(K$4)-MONTH(Subscriptions!$J16)))&lt;Subscriptions!$S16,Subscriptions!$G16,IF(Subscriptions!$E16="Cancelling",0,Subscriptions!$G16*(1+N(Subscriptions!$N16)))))))</f>
        <v/>
      </c>
      <c r="L16" s="23">
        <f>IF(OR(Subscriptions!$S16="",Subscriptions!$E16="Cancelled"),0,IF(((YEAR(L$4)-YEAR(Subscriptions!$J16))*12+MONTH(L$4)-MONTH(Subscriptions!$J16))&lt;0,0,IF(MOD(((YEAR(L$4)-YEAR(Subscriptions!$J16))*12+MONTH(L$4)-MONTH(Subscriptions!$J16)),Subscriptions!$F16)&lt;&gt;0,0,IF(EDATE(Subscriptions!$J16,((YEAR(L$4)-YEAR(Subscriptions!$J16))*12+MONTH(L$4)-MONTH(Subscriptions!$J16)))&lt;Subscriptions!$S16,Subscriptions!$G16,IF(Subscriptions!$E16="Cancelling",0,Subscriptions!$G16*(1+N(Subscriptions!$N16)))))))</f>
        <v/>
      </c>
      <c r="M16" s="23">
        <f>IF(OR(Subscriptions!$S16="",Subscriptions!$E16="Cancelled"),0,IF(((YEAR(M$4)-YEAR(Subscriptions!$J16))*12+MONTH(M$4)-MONTH(Subscriptions!$J16))&lt;0,0,IF(MOD(((YEAR(M$4)-YEAR(Subscriptions!$J16))*12+MONTH(M$4)-MONTH(Subscriptions!$J16)),Subscriptions!$F16)&lt;&gt;0,0,IF(EDATE(Subscriptions!$J16,((YEAR(M$4)-YEAR(Subscriptions!$J16))*12+MONTH(M$4)-MONTH(Subscriptions!$J16)))&lt;Subscriptions!$S16,Subscriptions!$G16,IF(Subscriptions!$E16="Cancelling",0,Subscriptions!$G16*(1+N(Subscriptions!$N16)))))))</f>
        <v/>
      </c>
      <c r="N16" s="23">
        <f>IF(OR(Subscriptions!$S16="",Subscriptions!$E16="Cancelled"),0,IF(((YEAR(N$4)-YEAR(Subscriptions!$J16))*12+MONTH(N$4)-MONTH(Subscriptions!$J16))&lt;0,0,IF(MOD(((YEAR(N$4)-YEAR(Subscriptions!$J16))*12+MONTH(N$4)-MONTH(Subscriptions!$J16)),Subscriptions!$F16)&lt;&gt;0,0,IF(EDATE(Subscriptions!$J16,((YEAR(N$4)-YEAR(Subscriptions!$J16))*12+MONTH(N$4)-MONTH(Subscriptions!$J16)))&lt;Subscriptions!$S16,Subscriptions!$G16,IF(Subscriptions!$E16="Cancelling",0,Subscriptions!$G16*(1+N(Subscriptions!$N16)))))))</f>
        <v/>
      </c>
      <c r="O16" s="20">
        <f>SUM(C16:N16)</f>
        <v/>
      </c>
    </row>
    <row r="17">
      <c r="A17" s="15">
        <f>IF(Subscriptions!A17="","",Subscriptions!A17)</f>
        <v/>
      </c>
      <c r="B17" s="15">
        <f>IF(Subscriptions!A17="","",Subscriptions!E17)</f>
        <v/>
      </c>
      <c r="C17" s="23">
        <f>IF(OR(Subscriptions!$S17="",Subscriptions!$E17="Cancelled"),0,IF(((YEAR(C$4)-YEAR(Subscriptions!$J17))*12+MONTH(C$4)-MONTH(Subscriptions!$J17))&lt;0,0,IF(MOD(((YEAR(C$4)-YEAR(Subscriptions!$J17))*12+MONTH(C$4)-MONTH(Subscriptions!$J17)),Subscriptions!$F17)&lt;&gt;0,0,IF(EDATE(Subscriptions!$J17,((YEAR(C$4)-YEAR(Subscriptions!$J17))*12+MONTH(C$4)-MONTH(Subscriptions!$J17)))&lt;Subscriptions!$S17,Subscriptions!$G17,IF(Subscriptions!$E17="Cancelling",0,Subscriptions!$G17*(1+N(Subscriptions!$N17)))))))</f>
        <v/>
      </c>
      <c r="D17" s="23">
        <f>IF(OR(Subscriptions!$S17="",Subscriptions!$E17="Cancelled"),0,IF(((YEAR(D$4)-YEAR(Subscriptions!$J17))*12+MONTH(D$4)-MONTH(Subscriptions!$J17))&lt;0,0,IF(MOD(((YEAR(D$4)-YEAR(Subscriptions!$J17))*12+MONTH(D$4)-MONTH(Subscriptions!$J17)),Subscriptions!$F17)&lt;&gt;0,0,IF(EDATE(Subscriptions!$J17,((YEAR(D$4)-YEAR(Subscriptions!$J17))*12+MONTH(D$4)-MONTH(Subscriptions!$J17)))&lt;Subscriptions!$S17,Subscriptions!$G17,IF(Subscriptions!$E17="Cancelling",0,Subscriptions!$G17*(1+N(Subscriptions!$N17)))))))</f>
        <v/>
      </c>
      <c r="E17" s="23">
        <f>IF(OR(Subscriptions!$S17="",Subscriptions!$E17="Cancelled"),0,IF(((YEAR(E$4)-YEAR(Subscriptions!$J17))*12+MONTH(E$4)-MONTH(Subscriptions!$J17))&lt;0,0,IF(MOD(((YEAR(E$4)-YEAR(Subscriptions!$J17))*12+MONTH(E$4)-MONTH(Subscriptions!$J17)),Subscriptions!$F17)&lt;&gt;0,0,IF(EDATE(Subscriptions!$J17,((YEAR(E$4)-YEAR(Subscriptions!$J17))*12+MONTH(E$4)-MONTH(Subscriptions!$J17)))&lt;Subscriptions!$S17,Subscriptions!$G17,IF(Subscriptions!$E17="Cancelling",0,Subscriptions!$G17*(1+N(Subscriptions!$N17)))))))</f>
        <v/>
      </c>
      <c r="F17" s="23">
        <f>IF(OR(Subscriptions!$S17="",Subscriptions!$E17="Cancelled"),0,IF(((YEAR(F$4)-YEAR(Subscriptions!$J17))*12+MONTH(F$4)-MONTH(Subscriptions!$J17))&lt;0,0,IF(MOD(((YEAR(F$4)-YEAR(Subscriptions!$J17))*12+MONTH(F$4)-MONTH(Subscriptions!$J17)),Subscriptions!$F17)&lt;&gt;0,0,IF(EDATE(Subscriptions!$J17,((YEAR(F$4)-YEAR(Subscriptions!$J17))*12+MONTH(F$4)-MONTH(Subscriptions!$J17)))&lt;Subscriptions!$S17,Subscriptions!$G17,IF(Subscriptions!$E17="Cancelling",0,Subscriptions!$G17*(1+N(Subscriptions!$N17)))))))</f>
        <v/>
      </c>
      <c r="G17" s="23">
        <f>IF(OR(Subscriptions!$S17="",Subscriptions!$E17="Cancelled"),0,IF(((YEAR(G$4)-YEAR(Subscriptions!$J17))*12+MONTH(G$4)-MONTH(Subscriptions!$J17))&lt;0,0,IF(MOD(((YEAR(G$4)-YEAR(Subscriptions!$J17))*12+MONTH(G$4)-MONTH(Subscriptions!$J17)),Subscriptions!$F17)&lt;&gt;0,0,IF(EDATE(Subscriptions!$J17,((YEAR(G$4)-YEAR(Subscriptions!$J17))*12+MONTH(G$4)-MONTH(Subscriptions!$J17)))&lt;Subscriptions!$S17,Subscriptions!$G17,IF(Subscriptions!$E17="Cancelling",0,Subscriptions!$G17*(1+N(Subscriptions!$N17)))))))</f>
        <v/>
      </c>
      <c r="H17" s="23">
        <f>IF(OR(Subscriptions!$S17="",Subscriptions!$E17="Cancelled"),0,IF(((YEAR(H$4)-YEAR(Subscriptions!$J17))*12+MONTH(H$4)-MONTH(Subscriptions!$J17))&lt;0,0,IF(MOD(((YEAR(H$4)-YEAR(Subscriptions!$J17))*12+MONTH(H$4)-MONTH(Subscriptions!$J17)),Subscriptions!$F17)&lt;&gt;0,0,IF(EDATE(Subscriptions!$J17,((YEAR(H$4)-YEAR(Subscriptions!$J17))*12+MONTH(H$4)-MONTH(Subscriptions!$J17)))&lt;Subscriptions!$S17,Subscriptions!$G17,IF(Subscriptions!$E17="Cancelling",0,Subscriptions!$G17*(1+N(Subscriptions!$N17)))))))</f>
        <v/>
      </c>
      <c r="I17" s="23">
        <f>IF(OR(Subscriptions!$S17="",Subscriptions!$E17="Cancelled"),0,IF(((YEAR(I$4)-YEAR(Subscriptions!$J17))*12+MONTH(I$4)-MONTH(Subscriptions!$J17))&lt;0,0,IF(MOD(((YEAR(I$4)-YEAR(Subscriptions!$J17))*12+MONTH(I$4)-MONTH(Subscriptions!$J17)),Subscriptions!$F17)&lt;&gt;0,0,IF(EDATE(Subscriptions!$J17,((YEAR(I$4)-YEAR(Subscriptions!$J17))*12+MONTH(I$4)-MONTH(Subscriptions!$J17)))&lt;Subscriptions!$S17,Subscriptions!$G17,IF(Subscriptions!$E17="Cancelling",0,Subscriptions!$G17*(1+N(Subscriptions!$N17)))))))</f>
        <v/>
      </c>
      <c r="J17" s="23">
        <f>IF(OR(Subscriptions!$S17="",Subscriptions!$E17="Cancelled"),0,IF(((YEAR(J$4)-YEAR(Subscriptions!$J17))*12+MONTH(J$4)-MONTH(Subscriptions!$J17))&lt;0,0,IF(MOD(((YEAR(J$4)-YEAR(Subscriptions!$J17))*12+MONTH(J$4)-MONTH(Subscriptions!$J17)),Subscriptions!$F17)&lt;&gt;0,0,IF(EDATE(Subscriptions!$J17,((YEAR(J$4)-YEAR(Subscriptions!$J17))*12+MONTH(J$4)-MONTH(Subscriptions!$J17)))&lt;Subscriptions!$S17,Subscriptions!$G17,IF(Subscriptions!$E17="Cancelling",0,Subscriptions!$G17*(1+N(Subscriptions!$N17)))))))</f>
        <v/>
      </c>
      <c r="K17" s="23">
        <f>IF(OR(Subscriptions!$S17="",Subscriptions!$E17="Cancelled"),0,IF(((YEAR(K$4)-YEAR(Subscriptions!$J17))*12+MONTH(K$4)-MONTH(Subscriptions!$J17))&lt;0,0,IF(MOD(((YEAR(K$4)-YEAR(Subscriptions!$J17))*12+MONTH(K$4)-MONTH(Subscriptions!$J17)),Subscriptions!$F17)&lt;&gt;0,0,IF(EDATE(Subscriptions!$J17,((YEAR(K$4)-YEAR(Subscriptions!$J17))*12+MONTH(K$4)-MONTH(Subscriptions!$J17)))&lt;Subscriptions!$S17,Subscriptions!$G17,IF(Subscriptions!$E17="Cancelling",0,Subscriptions!$G17*(1+N(Subscriptions!$N17)))))))</f>
        <v/>
      </c>
      <c r="L17" s="23">
        <f>IF(OR(Subscriptions!$S17="",Subscriptions!$E17="Cancelled"),0,IF(((YEAR(L$4)-YEAR(Subscriptions!$J17))*12+MONTH(L$4)-MONTH(Subscriptions!$J17))&lt;0,0,IF(MOD(((YEAR(L$4)-YEAR(Subscriptions!$J17))*12+MONTH(L$4)-MONTH(Subscriptions!$J17)),Subscriptions!$F17)&lt;&gt;0,0,IF(EDATE(Subscriptions!$J17,((YEAR(L$4)-YEAR(Subscriptions!$J17))*12+MONTH(L$4)-MONTH(Subscriptions!$J17)))&lt;Subscriptions!$S17,Subscriptions!$G17,IF(Subscriptions!$E17="Cancelling",0,Subscriptions!$G17*(1+N(Subscriptions!$N17)))))))</f>
        <v/>
      </c>
      <c r="M17" s="23">
        <f>IF(OR(Subscriptions!$S17="",Subscriptions!$E17="Cancelled"),0,IF(((YEAR(M$4)-YEAR(Subscriptions!$J17))*12+MONTH(M$4)-MONTH(Subscriptions!$J17))&lt;0,0,IF(MOD(((YEAR(M$4)-YEAR(Subscriptions!$J17))*12+MONTH(M$4)-MONTH(Subscriptions!$J17)),Subscriptions!$F17)&lt;&gt;0,0,IF(EDATE(Subscriptions!$J17,((YEAR(M$4)-YEAR(Subscriptions!$J17))*12+MONTH(M$4)-MONTH(Subscriptions!$J17)))&lt;Subscriptions!$S17,Subscriptions!$G17,IF(Subscriptions!$E17="Cancelling",0,Subscriptions!$G17*(1+N(Subscriptions!$N17)))))))</f>
        <v/>
      </c>
      <c r="N17" s="23">
        <f>IF(OR(Subscriptions!$S17="",Subscriptions!$E17="Cancelled"),0,IF(((YEAR(N$4)-YEAR(Subscriptions!$J17))*12+MONTH(N$4)-MONTH(Subscriptions!$J17))&lt;0,0,IF(MOD(((YEAR(N$4)-YEAR(Subscriptions!$J17))*12+MONTH(N$4)-MONTH(Subscriptions!$J17)),Subscriptions!$F17)&lt;&gt;0,0,IF(EDATE(Subscriptions!$J17,((YEAR(N$4)-YEAR(Subscriptions!$J17))*12+MONTH(N$4)-MONTH(Subscriptions!$J17)))&lt;Subscriptions!$S17,Subscriptions!$G17,IF(Subscriptions!$E17="Cancelling",0,Subscriptions!$G17*(1+N(Subscriptions!$N17)))))))</f>
        <v/>
      </c>
      <c r="O17" s="20">
        <f>SUM(C17:N17)</f>
        <v/>
      </c>
    </row>
    <row r="18">
      <c r="A18" s="15">
        <f>IF(Subscriptions!A18="","",Subscriptions!A18)</f>
        <v/>
      </c>
      <c r="B18" s="15">
        <f>IF(Subscriptions!A18="","",Subscriptions!E18)</f>
        <v/>
      </c>
      <c r="C18" s="23">
        <f>IF(OR(Subscriptions!$S18="",Subscriptions!$E18="Cancelled"),0,IF(((YEAR(C$4)-YEAR(Subscriptions!$J18))*12+MONTH(C$4)-MONTH(Subscriptions!$J18))&lt;0,0,IF(MOD(((YEAR(C$4)-YEAR(Subscriptions!$J18))*12+MONTH(C$4)-MONTH(Subscriptions!$J18)),Subscriptions!$F18)&lt;&gt;0,0,IF(EDATE(Subscriptions!$J18,((YEAR(C$4)-YEAR(Subscriptions!$J18))*12+MONTH(C$4)-MONTH(Subscriptions!$J18)))&lt;Subscriptions!$S18,Subscriptions!$G18,IF(Subscriptions!$E18="Cancelling",0,Subscriptions!$G18*(1+N(Subscriptions!$N18)))))))</f>
        <v/>
      </c>
      <c r="D18" s="23">
        <f>IF(OR(Subscriptions!$S18="",Subscriptions!$E18="Cancelled"),0,IF(((YEAR(D$4)-YEAR(Subscriptions!$J18))*12+MONTH(D$4)-MONTH(Subscriptions!$J18))&lt;0,0,IF(MOD(((YEAR(D$4)-YEAR(Subscriptions!$J18))*12+MONTH(D$4)-MONTH(Subscriptions!$J18)),Subscriptions!$F18)&lt;&gt;0,0,IF(EDATE(Subscriptions!$J18,((YEAR(D$4)-YEAR(Subscriptions!$J18))*12+MONTH(D$4)-MONTH(Subscriptions!$J18)))&lt;Subscriptions!$S18,Subscriptions!$G18,IF(Subscriptions!$E18="Cancelling",0,Subscriptions!$G18*(1+N(Subscriptions!$N18)))))))</f>
        <v/>
      </c>
      <c r="E18" s="23">
        <f>IF(OR(Subscriptions!$S18="",Subscriptions!$E18="Cancelled"),0,IF(((YEAR(E$4)-YEAR(Subscriptions!$J18))*12+MONTH(E$4)-MONTH(Subscriptions!$J18))&lt;0,0,IF(MOD(((YEAR(E$4)-YEAR(Subscriptions!$J18))*12+MONTH(E$4)-MONTH(Subscriptions!$J18)),Subscriptions!$F18)&lt;&gt;0,0,IF(EDATE(Subscriptions!$J18,((YEAR(E$4)-YEAR(Subscriptions!$J18))*12+MONTH(E$4)-MONTH(Subscriptions!$J18)))&lt;Subscriptions!$S18,Subscriptions!$G18,IF(Subscriptions!$E18="Cancelling",0,Subscriptions!$G18*(1+N(Subscriptions!$N18)))))))</f>
        <v/>
      </c>
      <c r="F18" s="23">
        <f>IF(OR(Subscriptions!$S18="",Subscriptions!$E18="Cancelled"),0,IF(((YEAR(F$4)-YEAR(Subscriptions!$J18))*12+MONTH(F$4)-MONTH(Subscriptions!$J18))&lt;0,0,IF(MOD(((YEAR(F$4)-YEAR(Subscriptions!$J18))*12+MONTH(F$4)-MONTH(Subscriptions!$J18)),Subscriptions!$F18)&lt;&gt;0,0,IF(EDATE(Subscriptions!$J18,((YEAR(F$4)-YEAR(Subscriptions!$J18))*12+MONTH(F$4)-MONTH(Subscriptions!$J18)))&lt;Subscriptions!$S18,Subscriptions!$G18,IF(Subscriptions!$E18="Cancelling",0,Subscriptions!$G18*(1+N(Subscriptions!$N18)))))))</f>
        <v/>
      </c>
      <c r="G18" s="23">
        <f>IF(OR(Subscriptions!$S18="",Subscriptions!$E18="Cancelled"),0,IF(((YEAR(G$4)-YEAR(Subscriptions!$J18))*12+MONTH(G$4)-MONTH(Subscriptions!$J18))&lt;0,0,IF(MOD(((YEAR(G$4)-YEAR(Subscriptions!$J18))*12+MONTH(G$4)-MONTH(Subscriptions!$J18)),Subscriptions!$F18)&lt;&gt;0,0,IF(EDATE(Subscriptions!$J18,((YEAR(G$4)-YEAR(Subscriptions!$J18))*12+MONTH(G$4)-MONTH(Subscriptions!$J18)))&lt;Subscriptions!$S18,Subscriptions!$G18,IF(Subscriptions!$E18="Cancelling",0,Subscriptions!$G18*(1+N(Subscriptions!$N18)))))))</f>
        <v/>
      </c>
      <c r="H18" s="23">
        <f>IF(OR(Subscriptions!$S18="",Subscriptions!$E18="Cancelled"),0,IF(((YEAR(H$4)-YEAR(Subscriptions!$J18))*12+MONTH(H$4)-MONTH(Subscriptions!$J18))&lt;0,0,IF(MOD(((YEAR(H$4)-YEAR(Subscriptions!$J18))*12+MONTH(H$4)-MONTH(Subscriptions!$J18)),Subscriptions!$F18)&lt;&gt;0,0,IF(EDATE(Subscriptions!$J18,((YEAR(H$4)-YEAR(Subscriptions!$J18))*12+MONTH(H$4)-MONTH(Subscriptions!$J18)))&lt;Subscriptions!$S18,Subscriptions!$G18,IF(Subscriptions!$E18="Cancelling",0,Subscriptions!$G18*(1+N(Subscriptions!$N18)))))))</f>
        <v/>
      </c>
      <c r="I18" s="23">
        <f>IF(OR(Subscriptions!$S18="",Subscriptions!$E18="Cancelled"),0,IF(((YEAR(I$4)-YEAR(Subscriptions!$J18))*12+MONTH(I$4)-MONTH(Subscriptions!$J18))&lt;0,0,IF(MOD(((YEAR(I$4)-YEAR(Subscriptions!$J18))*12+MONTH(I$4)-MONTH(Subscriptions!$J18)),Subscriptions!$F18)&lt;&gt;0,0,IF(EDATE(Subscriptions!$J18,((YEAR(I$4)-YEAR(Subscriptions!$J18))*12+MONTH(I$4)-MONTH(Subscriptions!$J18)))&lt;Subscriptions!$S18,Subscriptions!$G18,IF(Subscriptions!$E18="Cancelling",0,Subscriptions!$G18*(1+N(Subscriptions!$N18)))))))</f>
        <v/>
      </c>
      <c r="J18" s="23">
        <f>IF(OR(Subscriptions!$S18="",Subscriptions!$E18="Cancelled"),0,IF(((YEAR(J$4)-YEAR(Subscriptions!$J18))*12+MONTH(J$4)-MONTH(Subscriptions!$J18))&lt;0,0,IF(MOD(((YEAR(J$4)-YEAR(Subscriptions!$J18))*12+MONTH(J$4)-MONTH(Subscriptions!$J18)),Subscriptions!$F18)&lt;&gt;0,0,IF(EDATE(Subscriptions!$J18,((YEAR(J$4)-YEAR(Subscriptions!$J18))*12+MONTH(J$4)-MONTH(Subscriptions!$J18)))&lt;Subscriptions!$S18,Subscriptions!$G18,IF(Subscriptions!$E18="Cancelling",0,Subscriptions!$G18*(1+N(Subscriptions!$N18)))))))</f>
        <v/>
      </c>
      <c r="K18" s="23">
        <f>IF(OR(Subscriptions!$S18="",Subscriptions!$E18="Cancelled"),0,IF(((YEAR(K$4)-YEAR(Subscriptions!$J18))*12+MONTH(K$4)-MONTH(Subscriptions!$J18))&lt;0,0,IF(MOD(((YEAR(K$4)-YEAR(Subscriptions!$J18))*12+MONTH(K$4)-MONTH(Subscriptions!$J18)),Subscriptions!$F18)&lt;&gt;0,0,IF(EDATE(Subscriptions!$J18,((YEAR(K$4)-YEAR(Subscriptions!$J18))*12+MONTH(K$4)-MONTH(Subscriptions!$J18)))&lt;Subscriptions!$S18,Subscriptions!$G18,IF(Subscriptions!$E18="Cancelling",0,Subscriptions!$G18*(1+N(Subscriptions!$N18)))))))</f>
        <v/>
      </c>
      <c r="L18" s="23">
        <f>IF(OR(Subscriptions!$S18="",Subscriptions!$E18="Cancelled"),0,IF(((YEAR(L$4)-YEAR(Subscriptions!$J18))*12+MONTH(L$4)-MONTH(Subscriptions!$J18))&lt;0,0,IF(MOD(((YEAR(L$4)-YEAR(Subscriptions!$J18))*12+MONTH(L$4)-MONTH(Subscriptions!$J18)),Subscriptions!$F18)&lt;&gt;0,0,IF(EDATE(Subscriptions!$J18,((YEAR(L$4)-YEAR(Subscriptions!$J18))*12+MONTH(L$4)-MONTH(Subscriptions!$J18)))&lt;Subscriptions!$S18,Subscriptions!$G18,IF(Subscriptions!$E18="Cancelling",0,Subscriptions!$G18*(1+N(Subscriptions!$N18)))))))</f>
        <v/>
      </c>
      <c r="M18" s="23">
        <f>IF(OR(Subscriptions!$S18="",Subscriptions!$E18="Cancelled"),0,IF(((YEAR(M$4)-YEAR(Subscriptions!$J18))*12+MONTH(M$4)-MONTH(Subscriptions!$J18))&lt;0,0,IF(MOD(((YEAR(M$4)-YEAR(Subscriptions!$J18))*12+MONTH(M$4)-MONTH(Subscriptions!$J18)),Subscriptions!$F18)&lt;&gt;0,0,IF(EDATE(Subscriptions!$J18,((YEAR(M$4)-YEAR(Subscriptions!$J18))*12+MONTH(M$4)-MONTH(Subscriptions!$J18)))&lt;Subscriptions!$S18,Subscriptions!$G18,IF(Subscriptions!$E18="Cancelling",0,Subscriptions!$G18*(1+N(Subscriptions!$N18)))))))</f>
        <v/>
      </c>
      <c r="N18" s="23">
        <f>IF(OR(Subscriptions!$S18="",Subscriptions!$E18="Cancelled"),0,IF(((YEAR(N$4)-YEAR(Subscriptions!$J18))*12+MONTH(N$4)-MONTH(Subscriptions!$J18))&lt;0,0,IF(MOD(((YEAR(N$4)-YEAR(Subscriptions!$J18))*12+MONTH(N$4)-MONTH(Subscriptions!$J18)),Subscriptions!$F18)&lt;&gt;0,0,IF(EDATE(Subscriptions!$J18,((YEAR(N$4)-YEAR(Subscriptions!$J18))*12+MONTH(N$4)-MONTH(Subscriptions!$J18)))&lt;Subscriptions!$S18,Subscriptions!$G18,IF(Subscriptions!$E18="Cancelling",0,Subscriptions!$G18*(1+N(Subscriptions!$N18)))))))</f>
        <v/>
      </c>
      <c r="O18" s="20">
        <f>SUM(C18:N18)</f>
        <v/>
      </c>
    </row>
    <row r="19">
      <c r="A19" s="15">
        <f>IF(Subscriptions!A19="","",Subscriptions!A19)</f>
        <v/>
      </c>
      <c r="B19" s="15">
        <f>IF(Subscriptions!A19="","",Subscriptions!E19)</f>
        <v/>
      </c>
      <c r="C19" s="23">
        <f>IF(OR(Subscriptions!$S19="",Subscriptions!$E19="Cancelled"),0,IF(((YEAR(C$4)-YEAR(Subscriptions!$J19))*12+MONTH(C$4)-MONTH(Subscriptions!$J19))&lt;0,0,IF(MOD(((YEAR(C$4)-YEAR(Subscriptions!$J19))*12+MONTH(C$4)-MONTH(Subscriptions!$J19)),Subscriptions!$F19)&lt;&gt;0,0,IF(EDATE(Subscriptions!$J19,((YEAR(C$4)-YEAR(Subscriptions!$J19))*12+MONTH(C$4)-MONTH(Subscriptions!$J19)))&lt;Subscriptions!$S19,Subscriptions!$G19,IF(Subscriptions!$E19="Cancelling",0,Subscriptions!$G19*(1+N(Subscriptions!$N19)))))))</f>
        <v/>
      </c>
      <c r="D19" s="23">
        <f>IF(OR(Subscriptions!$S19="",Subscriptions!$E19="Cancelled"),0,IF(((YEAR(D$4)-YEAR(Subscriptions!$J19))*12+MONTH(D$4)-MONTH(Subscriptions!$J19))&lt;0,0,IF(MOD(((YEAR(D$4)-YEAR(Subscriptions!$J19))*12+MONTH(D$4)-MONTH(Subscriptions!$J19)),Subscriptions!$F19)&lt;&gt;0,0,IF(EDATE(Subscriptions!$J19,((YEAR(D$4)-YEAR(Subscriptions!$J19))*12+MONTH(D$4)-MONTH(Subscriptions!$J19)))&lt;Subscriptions!$S19,Subscriptions!$G19,IF(Subscriptions!$E19="Cancelling",0,Subscriptions!$G19*(1+N(Subscriptions!$N19)))))))</f>
        <v/>
      </c>
      <c r="E19" s="23">
        <f>IF(OR(Subscriptions!$S19="",Subscriptions!$E19="Cancelled"),0,IF(((YEAR(E$4)-YEAR(Subscriptions!$J19))*12+MONTH(E$4)-MONTH(Subscriptions!$J19))&lt;0,0,IF(MOD(((YEAR(E$4)-YEAR(Subscriptions!$J19))*12+MONTH(E$4)-MONTH(Subscriptions!$J19)),Subscriptions!$F19)&lt;&gt;0,0,IF(EDATE(Subscriptions!$J19,((YEAR(E$4)-YEAR(Subscriptions!$J19))*12+MONTH(E$4)-MONTH(Subscriptions!$J19)))&lt;Subscriptions!$S19,Subscriptions!$G19,IF(Subscriptions!$E19="Cancelling",0,Subscriptions!$G19*(1+N(Subscriptions!$N19)))))))</f>
        <v/>
      </c>
      <c r="F19" s="23">
        <f>IF(OR(Subscriptions!$S19="",Subscriptions!$E19="Cancelled"),0,IF(((YEAR(F$4)-YEAR(Subscriptions!$J19))*12+MONTH(F$4)-MONTH(Subscriptions!$J19))&lt;0,0,IF(MOD(((YEAR(F$4)-YEAR(Subscriptions!$J19))*12+MONTH(F$4)-MONTH(Subscriptions!$J19)),Subscriptions!$F19)&lt;&gt;0,0,IF(EDATE(Subscriptions!$J19,((YEAR(F$4)-YEAR(Subscriptions!$J19))*12+MONTH(F$4)-MONTH(Subscriptions!$J19)))&lt;Subscriptions!$S19,Subscriptions!$G19,IF(Subscriptions!$E19="Cancelling",0,Subscriptions!$G19*(1+N(Subscriptions!$N19)))))))</f>
        <v/>
      </c>
      <c r="G19" s="23">
        <f>IF(OR(Subscriptions!$S19="",Subscriptions!$E19="Cancelled"),0,IF(((YEAR(G$4)-YEAR(Subscriptions!$J19))*12+MONTH(G$4)-MONTH(Subscriptions!$J19))&lt;0,0,IF(MOD(((YEAR(G$4)-YEAR(Subscriptions!$J19))*12+MONTH(G$4)-MONTH(Subscriptions!$J19)),Subscriptions!$F19)&lt;&gt;0,0,IF(EDATE(Subscriptions!$J19,((YEAR(G$4)-YEAR(Subscriptions!$J19))*12+MONTH(G$4)-MONTH(Subscriptions!$J19)))&lt;Subscriptions!$S19,Subscriptions!$G19,IF(Subscriptions!$E19="Cancelling",0,Subscriptions!$G19*(1+N(Subscriptions!$N19)))))))</f>
        <v/>
      </c>
      <c r="H19" s="23">
        <f>IF(OR(Subscriptions!$S19="",Subscriptions!$E19="Cancelled"),0,IF(((YEAR(H$4)-YEAR(Subscriptions!$J19))*12+MONTH(H$4)-MONTH(Subscriptions!$J19))&lt;0,0,IF(MOD(((YEAR(H$4)-YEAR(Subscriptions!$J19))*12+MONTH(H$4)-MONTH(Subscriptions!$J19)),Subscriptions!$F19)&lt;&gt;0,0,IF(EDATE(Subscriptions!$J19,((YEAR(H$4)-YEAR(Subscriptions!$J19))*12+MONTH(H$4)-MONTH(Subscriptions!$J19)))&lt;Subscriptions!$S19,Subscriptions!$G19,IF(Subscriptions!$E19="Cancelling",0,Subscriptions!$G19*(1+N(Subscriptions!$N19)))))))</f>
        <v/>
      </c>
      <c r="I19" s="23">
        <f>IF(OR(Subscriptions!$S19="",Subscriptions!$E19="Cancelled"),0,IF(((YEAR(I$4)-YEAR(Subscriptions!$J19))*12+MONTH(I$4)-MONTH(Subscriptions!$J19))&lt;0,0,IF(MOD(((YEAR(I$4)-YEAR(Subscriptions!$J19))*12+MONTH(I$4)-MONTH(Subscriptions!$J19)),Subscriptions!$F19)&lt;&gt;0,0,IF(EDATE(Subscriptions!$J19,((YEAR(I$4)-YEAR(Subscriptions!$J19))*12+MONTH(I$4)-MONTH(Subscriptions!$J19)))&lt;Subscriptions!$S19,Subscriptions!$G19,IF(Subscriptions!$E19="Cancelling",0,Subscriptions!$G19*(1+N(Subscriptions!$N19)))))))</f>
        <v/>
      </c>
      <c r="J19" s="23">
        <f>IF(OR(Subscriptions!$S19="",Subscriptions!$E19="Cancelled"),0,IF(((YEAR(J$4)-YEAR(Subscriptions!$J19))*12+MONTH(J$4)-MONTH(Subscriptions!$J19))&lt;0,0,IF(MOD(((YEAR(J$4)-YEAR(Subscriptions!$J19))*12+MONTH(J$4)-MONTH(Subscriptions!$J19)),Subscriptions!$F19)&lt;&gt;0,0,IF(EDATE(Subscriptions!$J19,((YEAR(J$4)-YEAR(Subscriptions!$J19))*12+MONTH(J$4)-MONTH(Subscriptions!$J19)))&lt;Subscriptions!$S19,Subscriptions!$G19,IF(Subscriptions!$E19="Cancelling",0,Subscriptions!$G19*(1+N(Subscriptions!$N19)))))))</f>
        <v/>
      </c>
      <c r="K19" s="23">
        <f>IF(OR(Subscriptions!$S19="",Subscriptions!$E19="Cancelled"),0,IF(((YEAR(K$4)-YEAR(Subscriptions!$J19))*12+MONTH(K$4)-MONTH(Subscriptions!$J19))&lt;0,0,IF(MOD(((YEAR(K$4)-YEAR(Subscriptions!$J19))*12+MONTH(K$4)-MONTH(Subscriptions!$J19)),Subscriptions!$F19)&lt;&gt;0,0,IF(EDATE(Subscriptions!$J19,((YEAR(K$4)-YEAR(Subscriptions!$J19))*12+MONTH(K$4)-MONTH(Subscriptions!$J19)))&lt;Subscriptions!$S19,Subscriptions!$G19,IF(Subscriptions!$E19="Cancelling",0,Subscriptions!$G19*(1+N(Subscriptions!$N19)))))))</f>
        <v/>
      </c>
      <c r="L19" s="23">
        <f>IF(OR(Subscriptions!$S19="",Subscriptions!$E19="Cancelled"),0,IF(((YEAR(L$4)-YEAR(Subscriptions!$J19))*12+MONTH(L$4)-MONTH(Subscriptions!$J19))&lt;0,0,IF(MOD(((YEAR(L$4)-YEAR(Subscriptions!$J19))*12+MONTH(L$4)-MONTH(Subscriptions!$J19)),Subscriptions!$F19)&lt;&gt;0,0,IF(EDATE(Subscriptions!$J19,((YEAR(L$4)-YEAR(Subscriptions!$J19))*12+MONTH(L$4)-MONTH(Subscriptions!$J19)))&lt;Subscriptions!$S19,Subscriptions!$G19,IF(Subscriptions!$E19="Cancelling",0,Subscriptions!$G19*(1+N(Subscriptions!$N19)))))))</f>
        <v/>
      </c>
      <c r="M19" s="23">
        <f>IF(OR(Subscriptions!$S19="",Subscriptions!$E19="Cancelled"),0,IF(((YEAR(M$4)-YEAR(Subscriptions!$J19))*12+MONTH(M$4)-MONTH(Subscriptions!$J19))&lt;0,0,IF(MOD(((YEAR(M$4)-YEAR(Subscriptions!$J19))*12+MONTH(M$4)-MONTH(Subscriptions!$J19)),Subscriptions!$F19)&lt;&gt;0,0,IF(EDATE(Subscriptions!$J19,((YEAR(M$4)-YEAR(Subscriptions!$J19))*12+MONTH(M$4)-MONTH(Subscriptions!$J19)))&lt;Subscriptions!$S19,Subscriptions!$G19,IF(Subscriptions!$E19="Cancelling",0,Subscriptions!$G19*(1+N(Subscriptions!$N19)))))))</f>
        <v/>
      </c>
      <c r="N19" s="23">
        <f>IF(OR(Subscriptions!$S19="",Subscriptions!$E19="Cancelled"),0,IF(((YEAR(N$4)-YEAR(Subscriptions!$J19))*12+MONTH(N$4)-MONTH(Subscriptions!$J19))&lt;0,0,IF(MOD(((YEAR(N$4)-YEAR(Subscriptions!$J19))*12+MONTH(N$4)-MONTH(Subscriptions!$J19)),Subscriptions!$F19)&lt;&gt;0,0,IF(EDATE(Subscriptions!$J19,((YEAR(N$4)-YEAR(Subscriptions!$J19))*12+MONTH(N$4)-MONTH(Subscriptions!$J19)))&lt;Subscriptions!$S19,Subscriptions!$G19,IF(Subscriptions!$E19="Cancelling",0,Subscriptions!$G19*(1+N(Subscriptions!$N19)))))))</f>
        <v/>
      </c>
      <c r="O19" s="20">
        <f>SUM(C19:N19)</f>
        <v/>
      </c>
    </row>
    <row r="20">
      <c r="A20" s="15">
        <f>IF(Subscriptions!A20="","",Subscriptions!A20)</f>
        <v/>
      </c>
      <c r="B20" s="15">
        <f>IF(Subscriptions!A20="","",Subscriptions!E20)</f>
        <v/>
      </c>
      <c r="C20" s="23">
        <f>IF(OR(Subscriptions!$S20="",Subscriptions!$E20="Cancelled"),0,IF(((YEAR(C$4)-YEAR(Subscriptions!$J20))*12+MONTH(C$4)-MONTH(Subscriptions!$J20))&lt;0,0,IF(MOD(((YEAR(C$4)-YEAR(Subscriptions!$J20))*12+MONTH(C$4)-MONTH(Subscriptions!$J20)),Subscriptions!$F20)&lt;&gt;0,0,IF(EDATE(Subscriptions!$J20,((YEAR(C$4)-YEAR(Subscriptions!$J20))*12+MONTH(C$4)-MONTH(Subscriptions!$J20)))&lt;Subscriptions!$S20,Subscriptions!$G20,IF(Subscriptions!$E20="Cancelling",0,Subscriptions!$G20*(1+N(Subscriptions!$N20)))))))</f>
        <v/>
      </c>
      <c r="D20" s="23">
        <f>IF(OR(Subscriptions!$S20="",Subscriptions!$E20="Cancelled"),0,IF(((YEAR(D$4)-YEAR(Subscriptions!$J20))*12+MONTH(D$4)-MONTH(Subscriptions!$J20))&lt;0,0,IF(MOD(((YEAR(D$4)-YEAR(Subscriptions!$J20))*12+MONTH(D$4)-MONTH(Subscriptions!$J20)),Subscriptions!$F20)&lt;&gt;0,0,IF(EDATE(Subscriptions!$J20,((YEAR(D$4)-YEAR(Subscriptions!$J20))*12+MONTH(D$4)-MONTH(Subscriptions!$J20)))&lt;Subscriptions!$S20,Subscriptions!$G20,IF(Subscriptions!$E20="Cancelling",0,Subscriptions!$G20*(1+N(Subscriptions!$N20)))))))</f>
        <v/>
      </c>
      <c r="E20" s="23">
        <f>IF(OR(Subscriptions!$S20="",Subscriptions!$E20="Cancelled"),0,IF(((YEAR(E$4)-YEAR(Subscriptions!$J20))*12+MONTH(E$4)-MONTH(Subscriptions!$J20))&lt;0,0,IF(MOD(((YEAR(E$4)-YEAR(Subscriptions!$J20))*12+MONTH(E$4)-MONTH(Subscriptions!$J20)),Subscriptions!$F20)&lt;&gt;0,0,IF(EDATE(Subscriptions!$J20,((YEAR(E$4)-YEAR(Subscriptions!$J20))*12+MONTH(E$4)-MONTH(Subscriptions!$J20)))&lt;Subscriptions!$S20,Subscriptions!$G20,IF(Subscriptions!$E20="Cancelling",0,Subscriptions!$G20*(1+N(Subscriptions!$N20)))))))</f>
        <v/>
      </c>
      <c r="F20" s="23">
        <f>IF(OR(Subscriptions!$S20="",Subscriptions!$E20="Cancelled"),0,IF(((YEAR(F$4)-YEAR(Subscriptions!$J20))*12+MONTH(F$4)-MONTH(Subscriptions!$J20))&lt;0,0,IF(MOD(((YEAR(F$4)-YEAR(Subscriptions!$J20))*12+MONTH(F$4)-MONTH(Subscriptions!$J20)),Subscriptions!$F20)&lt;&gt;0,0,IF(EDATE(Subscriptions!$J20,((YEAR(F$4)-YEAR(Subscriptions!$J20))*12+MONTH(F$4)-MONTH(Subscriptions!$J20)))&lt;Subscriptions!$S20,Subscriptions!$G20,IF(Subscriptions!$E20="Cancelling",0,Subscriptions!$G20*(1+N(Subscriptions!$N20)))))))</f>
        <v/>
      </c>
      <c r="G20" s="23">
        <f>IF(OR(Subscriptions!$S20="",Subscriptions!$E20="Cancelled"),0,IF(((YEAR(G$4)-YEAR(Subscriptions!$J20))*12+MONTH(G$4)-MONTH(Subscriptions!$J20))&lt;0,0,IF(MOD(((YEAR(G$4)-YEAR(Subscriptions!$J20))*12+MONTH(G$4)-MONTH(Subscriptions!$J20)),Subscriptions!$F20)&lt;&gt;0,0,IF(EDATE(Subscriptions!$J20,((YEAR(G$4)-YEAR(Subscriptions!$J20))*12+MONTH(G$4)-MONTH(Subscriptions!$J20)))&lt;Subscriptions!$S20,Subscriptions!$G20,IF(Subscriptions!$E20="Cancelling",0,Subscriptions!$G20*(1+N(Subscriptions!$N20)))))))</f>
        <v/>
      </c>
      <c r="H20" s="23">
        <f>IF(OR(Subscriptions!$S20="",Subscriptions!$E20="Cancelled"),0,IF(((YEAR(H$4)-YEAR(Subscriptions!$J20))*12+MONTH(H$4)-MONTH(Subscriptions!$J20))&lt;0,0,IF(MOD(((YEAR(H$4)-YEAR(Subscriptions!$J20))*12+MONTH(H$4)-MONTH(Subscriptions!$J20)),Subscriptions!$F20)&lt;&gt;0,0,IF(EDATE(Subscriptions!$J20,((YEAR(H$4)-YEAR(Subscriptions!$J20))*12+MONTH(H$4)-MONTH(Subscriptions!$J20)))&lt;Subscriptions!$S20,Subscriptions!$G20,IF(Subscriptions!$E20="Cancelling",0,Subscriptions!$G20*(1+N(Subscriptions!$N20)))))))</f>
        <v/>
      </c>
      <c r="I20" s="23">
        <f>IF(OR(Subscriptions!$S20="",Subscriptions!$E20="Cancelled"),0,IF(((YEAR(I$4)-YEAR(Subscriptions!$J20))*12+MONTH(I$4)-MONTH(Subscriptions!$J20))&lt;0,0,IF(MOD(((YEAR(I$4)-YEAR(Subscriptions!$J20))*12+MONTH(I$4)-MONTH(Subscriptions!$J20)),Subscriptions!$F20)&lt;&gt;0,0,IF(EDATE(Subscriptions!$J20,((YEAR(I$4)-YEAR(Subscriptions!$J20))*12+MONTH(I$4)-MONTH(Subscriptions!$J20)))&lt;Subscriptions!$S20,Subscriptions!$G20,IF(Subscriptions!$E20="Cancelling",0,Subscriptions!$G20*(1+N(Subscriptions!$N20)))))))</f>
        <v/>
      </c>
      <c r="J20" s="23">
        <f>IF(OR(Subscriptions!$S20="",Subscriptions!$E20="Cancelled"),0,IF(((YEAR(J$4)-YEAR(Subscriptions!$J20))*12+MONTH(J$4)-MONTH(Subscriptions!$J20))&lt;0,0,IF(MOD(((YEAR(J$4)-YEAR(Subscriptions!$J20))*12+MONTH(J$4)-MONTH(Subscriptions!$J20)),Subscriptions!$F20)&lt;&gt;0,0,IF(EDATE(Subscriptions!$J20,((YEAR(J$4)-YEAR(Subscriptions!$J20))*12+MONTH(J$4)-MONTH(Subscriptions!$J20)))&lt;Subscriptions!$S20,Subscriptions!$G20,IF(Subscriptions!$E20="Cancelling",0,Subscriptions!$G20*(1+N(Subscriptions!$N20)))))))</f>
        <v/>
      </c>
      <c r="K20" s="23">
        <f>IF(OR(Subscriptions!$S20="",Subscriptions!$E20="Cancelled"),0,IF(((YEAR(K$4)-YEAR(Subscriptions!$J20))*12+MONTH(K$4)-MONTH(Subscriptions!$J20))&lt;0,0,IF(MOD(((YEAR(K$4)-YEAR(Subscriptions!$J20))*12+MONTH(K$4)-MONTH(Subscriptions!$J20)),Subscriptions!$F20)&lt;&gt;0,0,IF(EDATE(Subscriptions!$J20,((YEAR(K$4)-YEAR(Subscriptions!$J20))*12+MONTH(K$4)-MONTH(Subscriptions!$J20)))&lt;Subscriptions!$S20,Subscriptions!$G20,IF(Subscriptions!$E20="Cancelling",0,Subscriptions!$G20*(1+N(Subscriptions!$N20)))))))</f>
        <v/>
      </c>
      <c r="L20" s="23">
        <f>IF(OR(Subscriptions!$S20="",Subscriptions!$E20="Cancelled"),0,IF(((YEAR(L$4)-YEAR(Subscriptions!$J20))*12+MONTH(L$4)-MONTH(Subscriptions!$J20))&lt;0,0,IF(MOD(((YEAR(L$4)-YEAR(Subscriptions!$J20))*12+MONTH(L$4)-MONTH(Subscriptions!$J20)),Subscriptions!$F20)&lt;&gt;0,0,IF(EDATE(Subscriptions!$J20,((YEAR(L$4)-YEAR(Subscriptions!$J20))*12+MONTH(L$4)-MONTH(Subscriptions!$J20)))&lt;Subscriptions!$S20,Subscriptions!$G20,IF(Subscriptions!$E20="Cancelling",0,Subscriptions!$G20*(1+N(Subscriptions!$N20)))))))</f>
        <v/>
      </c>
      <c r="M20" s="23">
        <f>IF(OR(Subscriptions!$S20="",Subscriptions!$E20="Cancelled"),0,IF(((YEAR(M$4)-YEAR(Subscriptions!$J20))*12+MONTH(M$4)-MONTH(Subscriptions!$J20))&lt;0,0,IF(MOD(((YEAR(M$4)-YEAR(Subscriptions!$J20))*12+MONTH(M$4)-MONTH(Subscriptions!$J20)),Subscriptions!$F20)&lt;&gt;0,0,IF(EDATE(Subscriptions!$J20,((YEAR(M$4)-YEAR(Subscriptions!$J20))*12+MONTH(M$4)-MONTH(Subscriptions!$J20)))&lt;Subscriptions!$S20,Subscriptions!$G20,IF(Subscriptions!$E20="Cancelling",0,Subscriptions!$G20*(1+N(Subscriptions!$N20)))))))</f>
        <v/>
      </c>
      <c r="N20" s="23">
        <f>IF(OR(Subscriptions!$S20="",Subscriptions!$E20="Cancelled"),0,IF(((YEAR(N$4)-YEAR(Subscriptions!$J20))*12+MONTH(N$4)-MONTH(Subscriptions!$J20))&lt;0,0,IF(MOD(((YEAR(N$4)-YEAR(Subscriptions!$J20))*12+MONTH(N$4)-MONTH(Subscriptions!$J20)),Subscriptions!$F20)&lt;&gt;0,0,IF(EDATE(Subscriptions!$J20,((YEAR(N$4)-YEAR(Subscriptions!$J20))*12+MONTH(N$4)-MONTH(Subscriptions!$J20)))&lt;Subscriptions!$S20,Subscriptions!$G20,IF(Subscriptions!$E20="Cancelling",0,Subscriptions!$G20*(1+N(Subscriptions!$N20)))))))</f>
        <v/>
      </c>
      <c r="O20" s="20">
        <f>SUM(C20:N20)</f>
        <v/>
      </c>
    </row>
    <row r="21">
      <c r="A21" s="15">
        <f>IF(Subscriptions!A21="","",Subscriptions!A21)</f>
        <v/>
      </c>
      <c r="B21" s="15">
        <f>IF(Subscriptions!A21="","",Subscriptions!E21)</f>
        <v/>
      </c>
      <c r="C21" s="23">
        <f>IF(OR(Subscriptions!$S21="",Subscriptions!$E21="Cancelled"),0,IF(((YEAR(C$4)-YEAR(Subscriptions!$J21))*12+MONTH(C$4)-MONTH(Subscriptions!$J21))&lt;0,0,IF(MOD(((YEAR(C$4)-YEAR(Subscriptions!$J21))*12+MONTH(C$4)-MONTH(Subscriptions!$J21)),Subscriptions!$F21)&lt;&gt;0,0,IF(EDATE(Subscriptions!$J21,((YEAR(C$4)-YEAR(Subscriptions!$J21))*12+MONTH(C$4)-MONTH(Subscriptions!$J21)))&lt;Subscriptions!$S21,Subscriptions!$G21,IF(Subscriptions!$E21="Cancelling",0,Subscriptions!$G21*(1+N(Subscriptions!$N21)))))))</f>
        <v/>
      </c>
      <c r="D21" s="23">
        <f>IF(OR(Subscriptions!$S21="",Subscriptions!$E21="Cancelled"),0,IF(((YEAR(D$4)-YEAR(Subscriptions!$J21))*12+MONTH(D$4)-MONTH(Subscriptions!$J21))&lt;0,0,IF(MOD(((YEAR(D$4)-YEAR(Subscriptions!$J21))*12+MONTH(D$4)-MONTH(Subscriptions!$J21)),Subscriptions!$F21)&lt;&gt;0,0,IF(EDATE(Subscriptions!$J21,((YEAR(D$4)-YEAR(Subscriptions!$J21))*12+MONTH(D$4)-MONTH(Subscriptions!$J21)))&lt;Subscriptions!$S21,Subscriptions!$G21,IF(Subscriptions!$E21="Cancelling",0,Subscriptions!$G21*(1+N(Subscriptions!$N21)))))))</f>
        <v/>
      </c>
      <c r="E21" s="23">
        <f>IF(OR(Subscriptions!$S21="",Subscriptions!$E21="Cancelled"),0,IF(((YEAR(E$4)-YEAR(Subscriptions!$J21))*12+MONTH(E$4)-MONTH(Subscriptions!$J21))&lt;0,0,IF(MOD(((YEAR(E$4)-YEAR(Subscriptions!$J21))*12+MONTH(E$4)-MONTH(Subscriptions!$J21)),Subscriptions!$F21)&lt;&gt;0,0,IF(EDATE(Subscriptions!$J21,((YEAR(E$4)-YEAR(Subscriptions!$J21))*12+MONTH(E$4)-MONTH(Subscriptions!$J21)))&lt;Subscriptions!$S21,Subscriptions!$G21,IF(Subscriptions!$E21="Cancelling",0,Subscriptions!$G21*(1+N(Subscriptions!$N21)))))))</f>
        <v/>
      </c>
      <c r="F21" s="23">
        <f>IF(OR(Subscriptions!$S21="",Subscriptions!$E21="Cancelled"),0,IF(((YEAR(F$4)-YEAR(Subscriptions!$J21))*12+MONTH(F$4)-MONTH(Subscriptions!$J21))&lt;0,0,IF(MOD(((YEAR(F$4)-YEAR(Subscriptions!$J21))*12+MONTH(F$4)-MONTH(Subscriptions!$J21)),Subscriptions!$F21)&lt;&gt;0,0,IF(EDATE(Subscriptions!$J21,((YEAR(F$4)-YEAR(Subscriptions!$J21))*12+MONTH(F$4)-MONTH(Subscriptions!$J21)))&lt;Subscriptions!$S21,Subscriptions!$G21,IF(Subscriptions!$E21="Cancelling",0,Subscriptions!$G21*(1+N(Subscriptions!$N21)))))))</f>
        <v/>
      </c>
      <c r="G21" s="23">
        <f>IF(OR(Subscriptions!$S21="",Subscriptions!$E21="Cancelled"),0,IF(((YEAR(G$4)-YEAR(Subscriptions!$J21))*12+MONTH(G$4)-MONTH(Subscriptions!$J21))&lt;0,0,IF(MOD(((YEAR(G$4)-YEAR(Subscriptions!$J21))*12+MONTH(G$4)-MONTH(Subscriptions!$J21)),Subscriptions!$F21)&lt;&gt;0,0,IF(EDATE(Subscriptions!$J21,((YEAR(G$4)-YEAR(Subscriptions!$J21))*12+MONTH(G$4)-MONTH(Subscriptions!$J21)))&lt;Subscriptions!$S21,Subscriptions!$G21,IF(Subscriptions!$E21="Cancelling",0,Subscriptions!$G21*(1+N(Subscriptions!$N21)))))))</f>
        <v/>
      </c>
      <c r="H21" s="23">
        <f>IF(OR(Subscriptions!$S21="",Subscriptions!$E21="Cancelled"),0,IF(((YEAR(H$4)-YEAR(Subscriptions!$J21))*12+MONTH(H$4)-MONTH(Subscriptions!$J21))&lt;0,0,IF(MOD(((YEAR(H$4)-YEAR(Subscriptions!$J21))*12+MONTH(H$4)-MONTH(Subscriptions!$J21)),Subscriptions!$F21)&lt;&gt;0,0,IF(EDATE(Subscriptions!$J21,((YEAR(H$4)-YEAR(Subscriptions!$J21))*12+MONTH(H$4)-MONTH(Subscriptions!$J21)))&lt;Subscriptions!$S21,Subscriptions!$G21,IF(Subscriptions!$E21="Cancelling",0,Subscriptions!$G21*(1+N(Subscriptions!$N21)))))))</f>
        <v/>
      </c>
      <c r="I21" s="23">
        <f>IF(OR(Subscriptions!$S21="",Subscriptions!$E21="Cancelled"),0,IF(((YEAR(I$4)-YEAR(Subscriptions!$J21))*12+MONTH(I$4)-MONTH(Subscriptions!$J21))&lt;0,0,IF(MOD(((YEAR(I$4)-YEAR(Subscriptions!$J21))*12+MONTH(I$4)-MONTH(Subscriptions!$J21)),Subscriptions!$F21)&lt;&gt;0,0,IF(EDATE(Subscriptions!$J21,((YEAR(I$4)-YEAR(Subscriptions!$J21))*12+MONTH(I$4)-MONTH(Subscriptions!$J21)))&lt;Subscriptions!$S21,Subscriptions!$G21,IF(Subscriptions!$E21="Cancelling",0,Subscriptions!$G21*(1+N(Subscriptions!$N21)))))))</f>
        <v/>
      </c>
      <c r="J21" s="23">
        <f>IF(OR(Subscriptions!$S21="",Subscriptions!$E21="Cancelled"),0,IF(((YEAR(J$4)-YEAR(Subscriptions!$J21))*12+MONTH(J$4)-MONTH(Subscriptions!$J21))&lt;0,0,IF(MOD(((YEAR(J$4)-YEAR(Subscriptions!$J21))*12+MONTH(J$4)-MONTH(Subscriptions!$J21)),Subscriptions!$F21)&lt;&gt;0,0,IF(EDATE(Subscriptions!$J21,((YEAR(J$4)-YEAR(Subscriptions!$J21))*12+MONTH(J$4)-MONTH(Subscriptions!$J21)))&lt;Subscriptions!$S21,Subscriptions!$G21,IF(Subscriptions!$E21="Cancelling",0,Subscriptions!$G21*(1+N(Subscriptions!$N21)))))))</f>
        <v/>
      </c>
      <c r="K21" s="23">
        <f>IF(OR(Subscriptions!$S21="",Subscriptions!$E21="Cancelled"),0,IF(((YEAR(K$4)-YEAR(Subscriptions!$J21))*12+MONTH(K$4)-MONTH(Subscriptions!$J21))&lt;0,0,IF(MOD(((YEAR(K$4)-YEAR(Subscriptions!$J21))*12+MONTH(K$4)-MONTH(Subscriptions!$J21)),Subscriptions!$F21)&lt;&gt;0,0,IF(EDATE(Subscriptions!$J21,((YEAR(K$4)-YEAR(Subscriptions!$J21))*12+MONTH(K$4)-MONTH(Subscriptions!$J21)))&lt;Subscriptions!$S21,Subscriptions!$G21,IF(Subscriptions!$E21="Cancelling",0,Subscriptions!$G21*(1+N(Subscriptions!$N21)))))))</f>
        <v/>
      </c>
      <c r="L21" s="23">
        <f>IF(OR(Subscriptions!$S21="",Subscriptions!$E21="Cancelled"),0,IF(((YEAR(L$4)-YEAR(Subscriptions!$J21))*12+MONTH(L$4)-MONTH(Subscriptions!$J21))&lt;0,0,IF(MOD(((YEAR(L$4)-YEAR(Subscriptions!$J21))*12+MONTH(L$4)-MONTH(Subscriptions!$J21)),Subscriptions!$F21)&lt;&gt;0,0,IF(EDATE(Subscriptions!$J21,((YEAR(L$4)-YEAR(Subscriptions!$J21))*12+MONTH(L$4)-MONTH(Subscriptions!$J21)))&lt;Subscriptions!$S21,Subscriptions!$G21,IF(Subscriptions!$E21="Cancelling",0,Subscriptions!$G21*(1+N(Subscriptions!$N21)))))))</f>
        <v/>
      </c>
      <c r="M21" s="23">
        <f>IF(OR(Subscriptions!$S21="",Subscriptions!$E21="Cancelled"),0,IF(((YEAR(M$4)-YEAR(Subscriptions!$J21))*12+MONTH(M$4)-MONTH(Subscriptions!$J21))&lt;0,0,IF(MOD(((YEAR(M$4)-YEAR(Subscriptions!$J21))*12+MONTH(M$4)-MONTH(Subscriptions!$J21)),Subscriptions!$F21)&lt;&gt;0,0,IF(EDATE(Subscriptions!$J21,((YEAR(M$4)-YEAR(Subscriptions!$J21))*12+MONTH(M$4)-MONTH(Subscriptions!$J21)))&lt;Subscriptions!$S21,Subscriptions!$G21,IF(Subscriptions!$E21="Cancelling",0,Subscriptions!$G21*(1+N(Subscriptions!$N21)))))))</f>
        <v/>
      </c>
      <c r="N21" s="23">
        <f>IF(OR(Subscriptions!$S21="",Subscriptions!$E21="Cancelled"),0,IF(((YEAR(N$4)-YEAR(Subscriptions!$J21))*12+MONTH(N$4)-MONTH(Subscriptions!$J21))&lt;0,0,IF(MOD(((YEAR(N$4)-YEAR(Subscriptions!$J21))*12+MONTH(N$4)-MONTH(Subscriptions!$J21)),Subscriptions!$F21)&lt;&gt;0,0,IF(EDATE(Subscriptions!$J21,((YEAR(N$4)-YEAR(Subscriptions!$J21))*12+MONTH(N$4)-MONTH(Subscriptions!$J21)))&lt;Subscriptions!$S21,Subscriptions!$G21,IF(Subscriptions!$E21="Cancelling",0,Subscriptions!$G21*(1+N(Subscriptions!$N21)))))))</f>
        <v/>
      </c>
      <c r="O21" s="20">
        <f>SUM(C21:N21)</f>
        <v/>
      </c>
    </row>
    <row r="22">
      <c r="A22" s="15">
        <f>IF(Subscriptions!A22="","",Subscriptions!A22)</f>
        <v/>
      </c>
      <c r="B22" s="15">
        <f>IF(Subscriptions!A22="","",Subscriptions!E22)</f>
        <v/>
      </c>
      <c r="C22" s="23">
        <f>IF(OR(Subscriptions!$S22="",Subscriptions!$E22="Cancelled"),0,IF(((YEAR(C$4)-YEAR(Subscriptions!$J22))*12+MONTH(C$4)-MONTH(Subscriptions!$J22))&lt;0,0,IF(MOD(((YEAR(C$4)-YEAR(Subscriptions!$J22))*12+MONTH(C$4)-MONTH(Subscriptions!$J22)),Subscriptions!$F22)&lt;&gt;0,0,IF(EDATE(Subscriptions!$J22,((YEAR(C$4)-YEAR(Subscriptions!$J22))*12+MONTH(C$4)-MONTH(Subscriptions!$J22)))&lt;Subscriptions!$S22,Subscriptions!$G22,IF(Subscriptions!$E22="Cancelling",0,Subscriptions!$G22*(1+N(Subscriptions!$N22)))))))</f>
        <v/>
      </c>
      <c r="D22" s="23">
        <f>IF(OR(Subscriptions!$S22="",Subscriptions!$E22="Cancelled"),0,IF(((YEAR(D$4)-YEAR(Subscriptions!$J22))*12+MONTH(D$4)-MONTH(Subscriptions!$J22))&lt;0,0,IF(MOD(((YEAR(D$4)-YEAR(Subscriptions!$J22))*12+MONTH(D$4)-MONTH(Subscriptions!$J22)),Subscriptions!$F22)&lt;&gt;0,0,IF(EDATE(Subscriptions!$J22,((YEAR(D$4)-YEAR(Subscriptions!$J22))*12+MONTH(D$4)-MONTH(Subscriptions!$J22)))&lt;Subscriptions!$S22,Subscriptions!$G22,IF(Subscriptions!$E22="Cancelling",0,Subscriptions!$G22*(1+N(Subscriptions!$N22)))))))</f>
        <v/>
      </c>
      <c r="E22" s="23">
        <f>IF(OR(Subscriptions!$S22="",Subscriptions!$E22="Cancelled"),0,IF(((YEAR(E$4)-YEAR(Subscriptions!$J22))*12+MONTH(E$4)-MONTH(Subscriptions!$J22))&lt;0,0,IF(MOD(((YEAR(E$4)-YEAR(Subscriptions!$J22))*12+MONTH(E$4)-MONTH(Subscriptions!$J22)),Subscriptions!$F22)&lt;&gt;0,0,IF(EDATE(Subscriptions!$J22,((YEAR(E$4)-YEAR(Subscriptions!$J22))*12+MONTH(E$4)-MONTH(Subscriptions!$J22)))&lt;Subscriptions!$S22,Subscriptions!$G22,IF(Subscriptions!$E22="Cancelling",0,Subscriptions!$G22*(1+N(Subscriptions!$N22)))))))</f>
        <v/>
      </c>
      <c r="F22" s="23">
        <f>IF(OR(Subscriptions!$S22="",Subscriptions!$E22="Cancelled"),0,IF(((YEAR(F$4)-YEAR(Subscriptions!$J22))*12+MONTH(F$4)-MONTH(Subscriptions!$J22))&lt;0,0,IF(MOD(((YEAR(F$4)-YEAR(Subscriptions!$J22))*12+MONTH(F$4)-MONTH(Subscriptions!$J22)),Subscriptions!$F22)&lt;&gt;0,0,IF(EDATE(Subscriptions!$J22,((YEAR(F$4)-YEAR(Subscriptions!$J22))*12+MONTH(F$4)-MONTH(Subscriptions!$J22)))&lt;Subscriptions!$S22,Subscriptions!$G22,IF(Subscriptions!$E22="Cancelling",0,Subscriptions!$G22*(1+N(Subscriptions!$N22)))))))</f>
        <v/>
      </c>
      <c r="G22" s="23">
        <f>IF(OR(Subscriptions!$S22="",Subscriptions!$E22="Cancelled"),0,IF(((YEAR(G$4)-YEAR(Subscriptions!$J22))*12+MONTH(G$4)-MONTH(Subscriptions!$J22))&lt;0,0,IF(MOD(((YEAR(G$4)-YEAR(Subscriptions!$J22))*12+MONTH(G$4)-MONTH(Subscriptions!$J22)),Subscriptions!$F22)&lt;&gt;0,0,IF(EDATE(Subscriptions!$J22,((YEAR(G$4)-YEAR(Subscriptions!$J22))*12+MONTH(G$4)-MONTH(Subscriptions!$J22)))&lt;Subscriptions!$S22,Subscriptions!$G22,IF(Subscriptions!$E22="Cancelling",0,Subscriptions!$G22*(1+N(Subscriptions!$N22)))))))</f>
        <v/>
      </c>
      <c r="H22" s="23">
        <f>IF(OR(Subscriptions!$S22="",Subscriptions!$E22="Cancelled"),0,IF(((YEAR(H$4)-YEAR(Subscriptions!$J22))*12+MONTH(H$4)-MONTH(Subscriptions!$J22))&lt;0,0,IF(MOD(((YEAR(H$4)-YEAR(Subscriptions!$J22))*12+MONTH(H$4)-MONTH(Subscriptions!$J22)),Subscriptions!$F22)&lt;&gt;0,0,IF(EDATE(Subscriptions!$J22,((YEAR(H$4)-YEAR(Subscriptions!$J22))*12+MONTH(H$4)-MONTH(Subscriptions!$J22)))&lt;Subscriptions!$S22,Subscriptions!$G22,IF(Subscriptions!$E22="Cancelling",0,Subscriptions!$G22*(1+N(Subscriptions!$N22)))))))</f>
        <v/>
      </c>
      <c r="I22" s="23">
        <f>IF(OR(Subscriptions!$S22="",Subscriptions!$E22="Cancelled"),0,IF(((YEAR(I$4)-YEAR(Subscriptions!$J22))*12+MONTH(I$4)-MONTH(Subscriptions!$J22))&lt;0,0,IF(MOD(((YEAR(I$4)-YEAR(Subscriptions!$J22))*12+MONTH(I$4)-MONTH(Subscriptions!$J22)),Subscriptions!$F22)&lt;&gt;0,0,IF(EDATE(Subscriptions!$J22,((YEAR(I$4)-YEAR(Subscriptions!$J22))*12+MONTH(I$4)-MONTH(Subscriptions!$J22)))&lt;Subscriptions!$S22,Subscriptions!$G22,IF(Subscriptions!$E22="Cancelling",0,Subscriptions!$G22*(1+N(Subscriptions!$N22)))))))</f>
        <v/>
      </c>
      <c r="J22" s="23">
        <f>IF(OR(Subscriptions!$S22="",Subscriptions!$E22="Cancelled"),0,IF(((YEAR(J$4)-YEAR(Subscriptions!$J22))*12+MONTH(J$4)-MONTH(Subscriptions!$J22))&lt;0,0,IF(MOD(((YEAR(J$4)-YEAR(Subscriptions!$J22))*12+MONTH(J$4)-MONTH(Subscriptions!$J22)),Subscriptions!$F22)&lt;&gt;0,0,IF(EDATE(Subscriptions!$J22,((YEAR(J$4)-YEAR(Subscriptions!$J22))*12+MONTH(J$4)-MONTH(Subscriptions!$J22)))&lt;Subscriptions!$S22,Subscriptions!$G22,IF(Subscriptions!$E22="Cancelling",0,Subscriptions!$G22*(1+N(Subscriptions!$N22)))))))</f>
        <v/>
      </c>
      <c r="K22" s="23">
        <f>IF(OR(Subscriptions!$S22="",Subscriptions!$E22="Cancelled"),0,IF(((YEAR(K$4)-YEAR(Subscriptions!$J22))*12+MONTH(K$4)-MONTH(Subscriptions!$J22))&lt;0,0,IF(MOD(((YEAR(K$4)-YEAR(Subscriptions!$J22))*12+MONTH(K$4)-MONTH(Subscriptions!$J22)),Subscriptions!$F22)&lt;&gt;0,0,IF(EDATE(Subscriptions!$J22,((YEAR(K$4)-YEAR(Subscriptions!$J22))*12+MONTH(K$4)-MONTH(Subscriptions!$J22)))&lt;Subscriptions!$S22,Subscriptions!$G22,IF(Subscriptions!$E22="Cancelling",0,Subscriptions!$G22*(1+N(Subscriptions!$N22)))))))</f>
        <v/>
      </c>
      <c r="L22" s="23">
        <f>IF(OR(Subscriptions!$S22="",Subscriptions!$E22="Cancelled"),0,IF(((YEAR(L$4)-YEAR(Subscriptions!$J22))*12+MONTH(L$4)-MONTH(Subscriptions!$J22))&lt;0,0,IF(MOD(((YEAR(L$4)-YEAR(Subscriptions!$J22))*12+MONTH(L$4)-MONTH(Subscriptions!$J22)),Subscriptions!$F22)&lt;&gt;0,0,IF(EDATE(Subscriptions!$J22,((YEAR(L$4)-YEAR(Subscriptions!$J22))*12+MONTH(L$4)-MONTH(Subscriptions!$J22)))&lt;Subscriptions!$S22,Subscriptions!$G22,IF(Subscriptions!$E22="Cancelling",0,Subscriptions!$G22*(1+N(Subscriptions!$N22)))))))</f>
        <v/>
      </c>
      <c r="M22" s="23">
        <f>IF(OR(Subscriptions!$S22="",Subscriptions!$E22="Cancelled"),0,IF(((YEAR(M$4)-YEAR(Subscriptions!$J22))*12+MONTH(M$4)-MONTH(Subscriptions!$J22))&lt;0,0,IF(MOD(((YEAR(M$4)-YEAR(Subscriptions!$J22))*12+MONTH(M$4)-MONTH(Subscriptions!$J22)),Subscriptions!$F22)&lt;&gt;0,0,IF(EDATE(Subscriptions!$J22,((YEAR(M$4)-YEAR(Subscriptions!$J22))*12+MONTH(M$4)-MONTH(Subscriptions!$J22)))&lt;Subscriptions!$S22,Subscriptions!$G22,IF(Subscriptions!$E22="Cancelling",0,Subscriptions!$G22*(1+N(Subscriptions!$N22)))))))</f>
        <v/>
      </c>
      <c r="N22" s="23">
        <f>IF(OR(Subscriptions!$S22="",Subscriptions!$E22="Cancelled"),0,IF(((YEAR(N$4)-YEAR(Subscriptions!$J22))*12+MONTH(N$4)-MONTH(Subscriptions!$J22))&lt;0,0,IF(MOD(((YEAR(N$4)-YEAR(Subscriptions!$J22))*12+MONTH(N$4)-MONTH(Subscriptions!$J22)),Subscriptions!$F22)&lt;&gt;0,0,IF(EDATE(Subscriptions!$J22,((YEAR(N$4)-YEAR(Subscriptions!$J22))*12+MONTH(N$4)-MONTH(Subscriptions!$J22)))&lt;Subscriptions!$S22,Subscriptions!$G22,IF(Subscriptions!$E22="Cancelling",0,Subscriptions!$G22*(1+N(Subscriptions!$N22)))))))</f>
        <v/>
      </c>
      <c r="O22" s="20">
        <f>SUM(C22:N22)</f>
        <v/>
      </c>
    </row>
    <row r="23">
      <c r="A23" s="15">
        <f>IF(Subscriptions!A23="","",Subscriptions!A23)</f>
        <v/>
      </c>
      <c r="B23" s="15">
        <f>IF(Subscriptions!A23="","",Subscriptions!E23)</f>
        <v/>
      </c>
      <c r="C23" s="23">
        <f>IF(OR(Subscriptions!$S23="",Subscriptions!$E23="Cancelled"),0,IF(((YEAR(C$4)-YEAR(Subscriptions!$J23))*12+MONTH(C$4)-MONTH(Subscriptions!$J23))&lt;0,0,IF(MOD(((YEAR(C$4)-YEAR(Subscriptions!$J23))*12+MONTH(C$4)-MONTH(Subscriptions!$J23)),Subscriptions!$F23)&lt;&gt;0,0,IF(EDATE(Subscriptions!$J23,((YEAR(C$4)-YEAR(Subscriptions!$J23))*12+MONTH(C$4)-MONTH(Subscriptions!$J23)))&lt;Subscriptions!$S23,Subscriptions!$G23,IF(Subscriptions!$E23="Cancelling",0,Subscriptions!$G23*(1+N(Subscriptions!$N23)))))))</f>
        <v/>
      </c>
      <c r="D23" s="23">
        <f>IF(OR(Subscriptions!$S23="",Subscriptions!$E23="Cancelled"),0,IF(((YEAR(D$4)-YEAR(Subscriptions!$J23))*12+MONTH(D$4)-MONTH(Subscriptions!$J23))&lt;0,0,IF(MOD(((YEAR(D$4)-YEAR(Subscriptions!$J23))*12+MONTH(D$4)-MONTH(Subscriptions!$J23)),Subscriptions!$F23)&lt;&gt;0,0,IF(EDATE(Subscriptions!$J23,((YEAR(D$4)-YEAR(Subscriptions!$J23))*12+MONTH(D$4)-MONTH(Subscriptions!$J23)))&lt;Subscriptions!$S23,Subscriptions!$G23,IF(Subscriptions!$E23="Cancelling",0,Subscriptions!$G23*(1+N(Subscriptions!$N23)))))))</f>
        <v/>
      </c>
      <c r="E23" s="23">
        <f>IF(OR(Subscriptions!$S23="",Subscriptions!$E23="Cancelled"),0,IF(((YEAR(E$4)-YEAR(Subscriptions!$J23))*12+MONTH(E$4)-MONTH(Subscriptions!$J23))&lt;0,0,IF(MOD(((YEAR(E$4)-YEAR(Subscriptions!$J23))*12+MONTH(E$4)-MONTH(Subscriptions!$J23)),Subscriptions!$F23)&lt;&gt;0,0,IF(EDATE(Subscriptions!$J23,((YEAR(E$4)-YEAR(Subscriptions!$J23))*12+MONTH(E$4)-MONTH(Subscriptions!$J23)))&lt;Subscriptions!$S23,Subscriptions!$G23,IF(Subscriptions!$E23="Cancelling",0,Subscriptions!$G23*(1+N(Subscriptions!$N23)))))))</f>
        <v/>
      </c>
      <c r="F23" s="23">
        <f>IF(OR(Subscriptions!$S23="",Subscriptions!$E23="Cancelled"),0,IF(((YEAR(F$4)-YEAR(Subscriptions!$J23))*12+MONTH(F$4)-MONTH(Subscriptions!$J23))&lt;0,0,IF(MOD(((YEAR(F$4)-YEAR(Subscriptions!$J23))*12+MONTH(F$4)-MONTH(Subscriptions!$J23)),Subscriptions!$F23)&lt;&gt;0,0,IF(EDATE(Subscriptions!$J23,((YEAR(F$4)-YEAR(Subscriptions!$J23))*12+MONTH(F$4)-MONTH(Subscriptions!$J23)))&lt;Subscriptions!$S23,Subscriptions!$G23,IF(Subscriptions!$E23="Cancelling",0,Subscriptions!$G23*(1+N(Subscriptions!$N23)))))))</f>
        <v/>
      </c>
      <c r="G23" s="23">
        <f>IF(OR(Subscriptions!$S23="",Subscriptions!$E23="Cancelled"),0,IF(((YEAR(G$4)-YEAR(Subscriptions!$J23))*12+MONTH(G$4)-MONTH(Subscriptions!$J23))&lt;0,0,IF(MOD(((YEAR(G$4)-YEAR(Subscriptions!$J23))*12+MONTH(G$4)-MONTH(Subscriptions!$J23)),Subscriptions!$F23)&lt;&gt;0,0,IF(EDATE(Subscriptions!$J23,((YEAR(G$4)-YEAR(Subscriptions!$J23))*12+MONTH(G$4)-MONTH(Subscriptions!$J23)))&lt;Subscriptions!$S23,Subscriptions!$G23,IF(Subscriptions!$E23="Cancelling",0,Subscriptions!$G23*(1+N(Subscriptions!$N23)))))))</f>
        <v/>
      </c>
      <c r="H23" s="23">
        <f>IF(OR(Subscriptions!$S23="",Subscriptions!$E23="Cancelled"),0,IF(((YEAR(H$4)-YEAR(Subscriptions!$J23))*12+MONTH(H$4)-MONTH(Subscriptions!$J23))&lt;0,0,IF(MOD(((YEAR(H$4)-YEAR(Subscriptions!$J23))*12+MONTH(H$4)-MONTH(Subscriptions!$J23)),Subscriptions!$F23)&lt;&gt;0,0,IF(EDATE(Subscriptions!$J23,((YEAR(H$4)-YEAR(Subscriptions!$J23))*12+MONTH(H$4)-MONTH(Subscriptions!$J23)))&lt;Subscriptions!$S23,Subscriptions!$G23,IF(Subscriptions!$E23="Cancelling",0,Subscriptions!$G23*(1+N(Subscriptions!$N23)))))))</f>
        <v/>
      </c>
      <c r="I23" s="23">
        <f>IF(OR(Subscriptions!$S23="",Subscriptions!$E23="Cancelled"),0,IF(((YEAR(I$4)-YEAR(Subscriptions!$J23))*12+MONTH(I$4)-MONTH(Subscriptions!$J23))&lt;0,0,IF(MOD(((YEAR(I$4)-YEAR(Subscriptions!$J23))*12+MONTH(I$4)-MONTH(Subscriptions!$J23)),Subscriptions!$F23)&lt;&gt;0,0,IF(EDATE(Subscriptions!$J23,((YEAR(I$4)-YEAR(Subscriptions!$J23))*12+MONTH(I$4)-MONTH(Subscriptions!$J23)))&lt;Subscriptions!$S23,Subscriptions!$G23,IF(Subscriptions!$E23="Cancelling",0,Subscriptions!$G23*(1+N(Subscriptions!$N23)))))))</f>
        <v/>
      </c>
      <c r="J23" s="23">
        <f>IF(OR(Subscriptions!$S23="",Subscriptions!$E23="Cancelled"),0,IF(((YEAR(J$4)-YEAR(Subscriptions!$J23))*12+MONTH(J$4)-MONTH(Subscriptions!$J23))&lt;0,0,IF(MOD(((YEAR(J$4)-YEAR(Subscriptions!$J23))*12+MONTH(J$4)-MONTH(Subscriptions!$J23)),Subscriptions!$F23)&lt;&gt;0,0,IF(EDATE(Subscriptions!$J23,((YEAR(J$4)-YEAR(Subscriptions!$J23))*12+MONTH(J$4)-MONTH(Subscriptions!$J23)))&lt;Subscriptions!$S23,Subscriptions!$G23,IF(Subscriptions!$E23="Cancelling",0,Subscriptions!$G23*(1+N(Subscriptions!$N23)))))))</f>
        <v/>
      </c>
      <c r="K23" s="23">
        <f>IF(OR(Subscriptions!$S23="",Subscriptions!$E23="Cancelled"),0,IF(((YEAR(K$4)-YEAR(Subscriptions!$J23))*12+MONTH(K$4)-MONTH(Subscriptions!$J23))&lt;0,0,IF(MOD(((YEAR(K$4)-YEAR(Subscriptions!$J23))*12+MONTH(K$4)-MONTH(Subscriptions!$J23)),Subscriptions!$F23)&lt;&gt;0,0,IF(EDATE(Subscriptions!$J23,((YEAR(K$4)-YEAR(Subscriptions!$J23))*12+MONTH(K$4)-MONTH(Subscriptions!$J23)))&lt;Subscriptions!$S23,Subscriptions!$G23,IF(Subscriptions!$E23="Cancelling",0,Subscriptions!$G23*(1+N(Subscriptions!$N23)))))))</f>
        <v/>
      </c>
      <c r="L23" s="23">
        <f>IF(OR(Subscriptions!$S23="",Subscriptions!$E23="Cancelled"),0,IF(((YEAR(L$4)-YEAR(Subscriptions!$J23))*12+MONTH(L$4)-MONTH(Subscriptions!$J23))&lt;0,0,IF(MOD(((YEAR(L$4)-YEAR(Subscriptions!$J23))*12+MONTH(L$4)-MONTH(Subscriptions!$J23)),Subscriptions!$F23)&lt;&gt;0,0,IF(EDATE(Subscriptions!$J23,((YEAR(L$4)-YEAR(Subscriptions!$J23))*12+MONTH(L$4)-MONTH(Subscriptions!$J23)))&lt;Subscriptions!$S23,Subscriptions!$G23,IF(Subscriptions!$E23="Cancelling",0,Subscriptions!$G23*(1+N(Subscriptions!$N23)))))))</f>
        <v/>
      </c>
      <c r="M23" s="23">
        <f>IF(OR(Subscriptions!$S23="",Subscriptions!$E23="Cancelled"),0,IF(((YEAR(M$4)-YEAR(Subscriptions!$J23))*12+MONTH(M$4)-MONTH(Subscriptions!$J23))&lt;0,0,IF(MOD(((YEAR(M$4)-YEAR(Subscriptions!$J23))*12+MONTH(M$4)-MONTH(Subscriptions!$J23)),Subscriptions!$F23)&lt;&gt;0,0,IF(EDATE(Subscriptions!$J23,((YEAR(M$4)-YEAR(Subscriptions!$J23))*12+MONTH(M$4)-MONTH(Subscriptions!$J23)))&lt;Subscriptions!$S23,Subscriptions!$G23,IF(Subscriptions!$E23="Cancelling",0,Subscriptions!$G23*(1+N(Subscriptions!$N23)))))))</f>
        <v/>
      </c>
      <c r="N23" s="23">
        <f>IF(OR(Subscriptions!$S23="",Subscriptions!$E23="Cancelled"),0,IF(((YEAR(N$4)-YEAR(Subscriptions!$J23))*12+MONTH(N$4)-MONTH(Subscriptions!$J23))&lt;0,0,IF(MOD(((YEAR(N$4)-YEAR(Subscriptions!$J23))*12+MONTH(N$4)-MONTH(Subscriptions!$J23)),Subscriptions!$F23)&lt;&gt;0,0,IF(EDATE(Subscriptions!$J23,((YEAR(N$4)-YEAR(Subscriptions!$J23))*12+MONTH(N$4)-MONTH(Subscriptions!$J23)))&lt;Subscriptions!$S23,Subscriptions!$G23,IF(Subscriptions!$E23="Cancelling",0,Subscriptions!$G23*(1+N(Subscriptions!$N23)))))))</f>
        <v/>
      </c>
      <c r="O23" s="20">
        <f>SUM(C23:N23)</f>
        <v/>
      </c>
    </row>
    <row r="24">
      <c r="A24" s="15">
        <f>IF(Subscriptions!A24="","",Subscriptions!A24)</f>
        <v/>
      </c>
      <c r="B24" s="15">
        <f>IF(Subscriptions!A24="","",Subscriptions!E24)</f>
        <v/>
      </c>
      <c r="C24" s="23">
        <f>IF(OR(Subscriptions!$S24="",Subscriptions!$E24="Cancelled"),0,IF(((YEAR(C$4)-YEAR(Subscriptions!$J24))*12+MONTH(C$4)-MONTH(Subscriptions!$J24))&lt;0,0,IF(MOD(((YEAR(C$4)-YEAR(Subscriptions!$J24))*12+MONTH(C$4)-MONTH(Subscriptions!$J24)),Subscriptions!$F24)&lt;&gt;0,0,IF(EDATE(Subscriptions!$J24,((YEAR(C$4)-YEAR(Subscriptions!$J24))*12+MONTH(C$4)-MONTH(Subscriptions!$J24)))&lt;Subscriptions!$S24,Subscriptions!$G24,IF(Subscriptions!$E24="Cancelling",0,Subscriptions!$G24*(1+N(Subscriptions!$N24)))))))</f>
        <v/>
      </c>
      <c r="D24" s="23">
        <f>IF(OR(Subscriptions!$S24="",Subscriptions!$E24="Cancelled"),0,IF(((YEAR(D$4)-YEAR(Subscriptions!$J24))*12+MONTH(D$4)-MONTH(Subscriptions!$J24))&lt;0,0,IF(MOD(((YEAR(D$4)-YEAR(Subscriptions!$J24))*12+MONTH(D$4)-MONTH(Subscriptions!$J24)),Subscriptions!$F24)&lt;&gt;0,0,IF(EDATE(Subscriptions!$J24,((YEAR(D$4)-YEAR(Subscriptions!$J24))*12+MONTH(D$4)-MONTH(Subscriptions!$J24)))&lt;Subscriptions!$S24,Subscriptions!$G24,IF(Subscriptions!$E24="Cancelling",0,Subscriptions!$G24*(1+N(Subscriptions!$N24)))))))</f>
        <v/>
      </c>
      <c r="E24" s="23">
        <f>IF(OR(Subscriptions!$S24="",Subscriptions!$E24="Cancelled"),0,IF(((YEAR(E$4)-YEAR(Subscriptions!$J24))*12+MONTH(E$4)-MONTH(Subscriptions!$J24))&lt;0,0,IF(MOD(((YEAR(E$4)-YEAR(Subscriptions!$J24))*12+MONTH(E$4)-MONTH(Subscriptions!$J24)),Subscriptions!$F24)&lt;&gt;0,0,IF(EDATE(Subscriptions!$J24,((YEAR(E$4)-YEAR(Subscriptions!$J24))*12+MONTH(E$4)-MONTH(Subscriptions!$J24)))&lt;Subscriptions!$S24,Subscriptions!$G24,IF(Subscriptions!$E24="Cancelling",0,Subscriptions!$G24*(1+N(Subscriptions!$N24)))))))</f>
        <v/>
      </c>
      <c r="F24" s="23">
        <f>IF(OR(Subscriptions!$S24="",Subscriptions!$E24="Cancelled"),0,IF(((YEAR(F$4)-YEAR(Subscriptions!$J24))*12+MONTH(F$4)-MONTH(Subscriptions!$J24))&lt;0,0,IF(MOD(((YEAR(F$4)-YEAR(Subscriptions!$J24))*12+MONTH(F$4)-MONTH(Subscriptions!$J24)),Subscriptions!$F24)&lt;&gt;0,0,IF(EDATE(Subscriptions!$J24,((YEAR(F$4)-YEAR(Subscriptions!$J24))*12+MONTH(F$4)-MONTH(Subscriptions!$J24)))&lt;Subscriptions!$S24,Subscriptions!$G24,IF(Subscriptions!$E24="Cancelling",0,Subscriptions!$G24*(1+N(Subscriptions!$N24)))))))</f>
        <v/>
      </c>
      <c r="G24" s="23">
        <f>IF(OR(Subscriptions!$S24="",Subscriptions!$E24="Cancelled"),0,IF(((YEAR(G$4)-YEAR(Subscriptions!$J24))*12+MONTH(G$4)-MONTH(Subscriptions!$J24))&lt;0,0,IF(MOD(((YEAR(G$4)-YEAR(Subscriptions!$J24))*12+MONTH(G$4)-MONTH(Subscriptions!$J24)),Subscriptions!$F24)&lt;&gt;0,0,IF(EDATE(Subscriptions!$J24,((YEAR(G$4)-YEAR(Subscriptions!$J24))*12+MONTH(G$4)-MONTH(Subscriptions!$J24)))&lt;Subscriptions!$S24,Subscriptions!$G24,IF(Subscriptions!$E24="Cancelling",0,Subscriptions!$G24*(1+N(Subscriptions!$N24)))))))</f>
        <v/>
      </c>
      <c r="H24" s="23">
        <f>IF(OR(Subscriptions!$S24="",Subscriptions!$E24="Cancelled"),0,IF(((YEAR(H$4)-YEAR(Subscriptions!$J24))*12+MONTH(H$4)-MONTH(Subscriptions!$J24))&lt;0,0,IF(MOD(((YEAR(H$4)-YEAR(Subscriptions!$J24))*12+MONTH(H$4)-MONTH(Subscriptions!$J24)),Subscriptions!$F24)&lt;&gt;0,0,IF(EDATE(Subscriptions!$J24,((YEAR(H$4)-YEAR(Subscriptions!$J24))*12+MONTH(H$4)-MONTH(Subscriptions!$J24)))&lt;Subscriptions!$S24,Subscriptions!$G24,IF(Subscriptions!$E24="Cancelling",0,Subscriptions!$G24*(1+N(Subscriptions!$N24)))))))</f>
        <v/>
      </c>
      <c r="I24" s="23">
        <f>IF(OR(Subscriptions!$S24="",Subscriptions!$E24="Cancelled"),0,IF(((YEAR(I$4)-YEAR(Subscriptions!$J24))*12+MONTH(I$4)-MONTH(Subscriptions!$J24))&lt;0,0,IF(MOD(((YEAR(I$4)-YEAR(Subscriptions!$J24))*12+MONTH(I$4)-MONTH(Subscriptions!$J24)),Subscriptions!$F24)&lt;&gt;0,0,IF(EDATE(Subscriptions!$J24,((YEAR(I$4)-YEAR(Subscriptions!$J24))*12+MONTH(I$4)-MONTH(Subscriptions!$J24)))&lt;Subscriptions!$S24,Subscriptions!$G24,IF(Subscriptions!$E24="Cancelling",0,Subscriptions!$G24*(1+N(Subscriptions!$N24)))))))</f>
        <v/>
      </c>
      <c r="J24" s="23">
        <f>IF(OR(Subscriptions!$S24="",Subscriptions!$E24="Cancelled"),0,IF(((YEAR(J$4)-YEAR(Subscriptions!$J24))*12+MONTH(J$4)-MONTH(Subscriptions!$J24))&lt;0,0,IF(MOD(((YEAR(J$4)-YEAR(Subscriptions!$J24))*12+MONTH(J$4)-MONTH(Subscriptions!$J24)),Subscriptions!$F24)&lt;&gt;0,0,IF(EDATE(Subscriptions!$J24,((YEAR(J$4)-YEAR(Subscriptions!$J24))*12+MONTH(J$4)-MONTH(Subscriptions!$J24)))&lt;Subscriptions!$S24,Subscriptions!$G24,IF(Subscriptions!$E24="Cancelling",0,Subscriptions!$G24*(1+N(Subscriptions!$N24)))))))</f>
        <v/>
      </c>
      <c r="K24" s="23">
        <f>IF(OR(Subscriptions!$S24="",Subscriptions!$E24="Cancelled"),0,IF(((YEAR(K$4)-YEAR(Subscriptions!$J24))*12+MONTH(K$4)-MONTH(Subscriptions!$J24))&lt;0,0,IF(MOD(((YEAR(K$4)-YEAR(Subscriptions!$J24))*12+MONTH(K$4)-MONTH(Subscriptions!$J24)),Subscriptions!$F24)&lt;&gt;0,0,IF(EDATE(Subscriptions!$J24,((YEAR(K$4)-YEAR(Subscriptions!$J24))*12+MONTH(K$4)-MONTH(Subscriptions!$J24)))&lt;Subscriptions!$S24,Subscriptions!$G24,IF(Subscriptions!$E24="Cancelling",0,Subscriptions!$G24*(1+N(Subscriptions!$N24)))))))</f>
        <v/>
      </c>
      <c r="L24" s="23">
        <f>IF(OR(Subscriptions!$S24="",Subscriptions!$E24="Cancelled"),0,IF(((YEAR(L$4)-YEAR(Subscriptions!$J24))*12+MONTH(L$4)-MONTH(Subscriptions!$J24))&lt;0,0,IF(MOD(((YEAR(L$4)-YEAR(Subscriptions!$J24))*12+MONTH(L$4)-MONTH(Subscriptions!$J24)),Subscriptions!$F24)&lt;&gt;0,0,IF(EDATE(Subscriptions!$J24,((YEAR(L$4)-YEAR(Subscriptions!$J24))*12+MONTH(L$4)-MONTH(Subscriptions!$J24)))&lt;Subscriptions!$S24,Subscriptions!$G24,IF(Subscriptions!$E24="Cancelling",0,Subscriptions!$G24*(1+N(Subscriptions!$N24)))))))</f>
        <v/>
      </c>
      <c r="M24" s="23">
        <f>IF(OR(Subscriptions!$S24="",Subscriptions!$E24="Cancelled"),0,IF(((YEAR(M$4)-YEAR(Subscriptions!$J24))*12+MONTH(M$4)-MONTH(Subscriptions!$J24))&lt;0,0,IF(MOD(((YEAR(M$4)-YEAR(Subscriptions!$J24))*12+MONTH(M$4)-MONTH(Subscriptions!$J24)),Subscriptions!$F24)&lt;&gt;0,0,IF(EDATE(Subscriptions!$J24,((YEAR(M$4)-YEAR(Subscriptions!$J24))*12+MONTH(M$4)-MONTH(Subscriptions!$J24)))&lt;Subscriptions!$S24,Subscriptions!$G24,IF(Subscriptions!$E24="Cancelling",0,Subscriptions!$G24*(1+N(Subscriptions!$N24)))))))</f>
        <v/>
      </c>
      <c r="N24" s="23">
        <f>IF(OR(Subscriptions!$S24="",Subscriptions!$E24="Cancelled"),0,IF(((YEAR(N$4)-YEAR(Subscriptions!$J24))*12+MONTH(N$4)-MONTH(Subscriptions!$J24))&lt;0,0,IF(MOD(((YEAR(N$4)-YEAR(Subscriptions!$J24))*12+MONTH(N$4)-MONTH(Subscriptions!$J24)),Subscriptions!$F24)&lt;&gt;0,0,IF(EDATE(Subscriptions!$J24,((YEAR(N$4)-YEAR(Subscriptions!$J24))*12+MONTH(N$4)-MONTH(Subscriptions!$J24)))&lt;Subscriptions!$S24,Subscriptions!$G24,IF(Subscriptions!$E24="Cancelling",0,Subscriptions!$G24*(1+N(Subscriptions!$N24)))))))</f>
        <v/>
      </c>
      <c r="O24" s="20">
        <f>SUM(C24:N24)</f>
        <v/>
      </c>
    </row>
    <row r="25">
      <c r="A25" s="15">
        <f>IF(Subscriptions!A25="","",Subscriptions!A25)</f>
        <v/>
      </c>
      <c r="B25" s="15">
        <f>IF(Subscriptions!A25="","",Subscriptions!E25)</f>
        <v/>
      </c>
      <c r="C25" s="23">
        <f>IF(OR(Subscriptions!$S25="",Subscriptions!$E25="Cancelled"),0,IF(((YEAR(C$4)-YEAR(Subscriptions!$J25))*12+MONTH(C$4)-MONTH(Subscriptions!$J25))&lt;0,0,IF(MOD(((YEAR(C$4)-YEAR(Subscriptions!$J25))*12+MONTH(C$4)-MONTH(Subscriptions!$J25)),Subscriptions!$F25)&lt;&gt;0,0,IF(EDATE(Subscriptions!$J25,((YEAR(C$4)-YEAR(Subscriptions!$J25))*12+MONTH(C$4)-MONTH(Subscriptions!$J25)))&lt;Subscriptions!$S25,Subscriptions!$G25,IF(Subscriptions!$E25="Cancelling",0,Subscriptions!$G25*(1+N(Subscriptions!$N25)))))))</f>
        <v/>
      </c>
      <c r="D25" s="23">
        <f>IF(OR(Subscriptions!$S25="",Subscriptions!$E25="Cancelled"),0,IF(((YEAR(D$4)-YEAR(Subscriptions!$J25))*12+MONTH(D$4)-MONTH(Subscriptions!$J25))&lt;0,0,IF(MOD(((YEAR(D$4)-YEAR(Subscriptions!$J25))*12+MONTH(D$4)-MONTH(Subscriptions!$J25)),Subscriptions!$F25)&lt;&gt;0,0,IF(EDATE(Subscriptions!$J25,((YEAR(D$4)-YEAR(Subscriptions!$J25))*12+MONTH(D$4)-MONTH(Subscriptions!$J25)))&lt;Subscriptions!$S25,Subscriptions!$G25,IF(Subscriptions!$E25="Cancelling",0,Subscriptions!$G25*(1+N(Subscriptions!$N25)))))))</f>
        <v/>
      </c>
      <c r="E25" s="23">
        <f>IF(OR(Subscriptions!$S25="",Subscriptions!$E25="Cancelled"),0,IF(((YEAR(E$4)-YEAR(Subscriptions!$J25))*12+MONTH(E$4)-MONTH(Subscriptions!$J25))&lt;0,0,IF(MOD(((YEAR(E$4)-YEAR(Subscriptions!$J25))*12+MONTH(E$4)-MONTH(Subscriptions!$J25)),Subscriptions!$F25)&lt;&gt;0,0,IF(EDATE(Subscriptions!$J25,((YEAR(E$4)-YEAR(Subscriptions!$J25))*12+MONTH(E$4)-MONTH(Subscriptions!$J25)))&lt;Subscriptions!$S25,Subscriptions!$G25,IF(Subscriptions!$E25="Cancelling",0,Subscriptions!$G25*(1+N(Subscriptions!$N25)))))))</f>
        <v/>
      </c>
      <c r="F25" s="23">
        <f>IF(OR(Subscriptions!$S25="",Subscriptions!$E25="Cancelled"),0,IF(((YEAR(F$4)-YEAR(Subscriptions!$J25))*12+MONTH(F$4)-MONTH(Subscriptions!$J25))&lt;0,0,IF(MOD(((YEAR(F$4)-YEAR(Subscriptions!$J25))*12+MONTH(F$4)-MONTH(Subscriptions!$J25)),Subscriptions!$F25)&lt;&gt;0,0,IF(EDATE(Subscriptions!$J25,((YEAR(F$4)-YEAR(Subscriptions!$J25))*12+MONTH(F$4)-MONTH(Subscriptions!$J25)))&lt;Subscriptions!$S25,Subscriptions!$G25,IF(Subscriptions!$E25="Cancelling",0,Subscriptions!$G25*(1+N(Subscriptions!$N25)))))))</f>
        <v/>
      </c>
      <c r="G25" s="23">
        <f>IF(OR(Subscriptions!$S25="",Subscriptions!$E25="Cancelled"),0,IF(((YEAR(G$4)-YEAR(Subscriptions!$J25))*12+MONTH(G$4)-MONTH(Subscriptions!$J25))&lt;0,0,IF(MOD(((YEAR(G$4)-YEAR(Subscriptions!$J25))*12+MONTH(G$4)-MONTH(Subscriptions!$J25)),Subscriptions!$F25)&lt;&gt;0,0,IF(EDATE(Subscriptions!$J25,((YEAR(G$4)-YEAR(Subscriptions!$J25))*12+MONTH(G$4)-MONTH(Subscriptions!$J25)))&lt;Subscriptions!$S25,Subscriptions!$G25,IF(Subscriptions!$E25="Cancelling",0,Subscriptions!$G25*(1+N(Subscriptions!$N25)))))))</f>
        <v/>
      </c>
      <c r="H25" s="23">
        <f>IF(OR(Subscriptions!$S25="",Subscriptions!$E25="Cancelled"),0,IF(((YEAR(H$4)-YEAR(Subscriptions!$J25))*12+MONTH(H$4)-MONTH(Subscriptions!$J25))&lt;0,0,IF(MOD(((YEAR(H$4)-YEAR(Subscriptions!$J25))*12+MONTH(H$4)-MONTH(Subscriptions!$J25)),Subscriptions!$F25)&lt;&gt;0,0,IF(EDATE(Subscriptions!$J25,((YEAR(H$4)-YEAR(Subscriptions!$J25))*12+MONTH(H$4)-MONTH(Subscriptions!$J25)))&lt;Subscriptions!$S25,Subscriptions!$G25,IF(Subscriptions!$E25="Cancelling",0,Subscriptions!$G25*(1+N(Subscriptions!$N25)))))))</f>
        <v/>
      </c>
      <c r="I25" s="23">
        <f>IF(OR(Subscriptions!$S25="",Subscriptions!$E25="Cancelled"),0,IF(((YEAR(I$4)-YEAR(Subscriptions!$J25))*12+MONTH(I$4)-MONTH(Subscriptions!$J25))&lt;0,0,IF(MOD(((YEAR(I$4)-YEAR(Subscriptions!$J25))*12+MONTH(I$4)-MONTH(Subscriptions!$J25)),Subscriptions!$F25)&lt;&gt;0,0,IF(EDATE(Subscriptions!$J25,((YEAR(I$4)-YEAR(Subscriptions!$J25))*12+MONTH(I$4)-MONTH(Subscriptions!$J25)))&lt;Subscriptions!$S25,Subscriptions!$G25,IF(Subscriptions!$E25="Cancelling",0,Subscriptions!$G25*(1+N(Subscriptions!$N25)))))))</f>
        <v/>
      </c>
      <c r="J25" s="23">
        <f>IF(OR(Subscriptions!$S25="",Subscriptions!$E25="Cancelled"),0,IF(((YEAR(J$4)-YEAR(Subscriptions!$J25))*12+MONTH(J$4)-MONTH(Subscriptions!$J25))&lt;0,0,IF(MOD(((YEAR(J$4)-YEAR(Subscriptions!$J25))*12+MONTH(J$4)-MONTH(Subscriptions!$J25)),Subscriptions!$F25)&lt;&gt;0,0,IF(EDATE(Subscriptions!$J25,((YEAR(J$4)-YEAR(Subscriptions!$J25))*12+MONTH(J$4)-MONTH(Subscriptions!$J25)))&lt;Subscriptions!$S25,Subscriptions!$G25,IF(Subscriptions!$E25="Cancelling",0,Subscriptions!$G25*(1+N(Subscriptions!$N25)))))))</f>
        <v/>
      </c>
      <c r="K25" s="23">
        <f>IF(OR(Subscriptions!$S25="",Subscriptions!$E25="Cancelled"),0,IF(((YEAR(K$4)-YEAR(Subscriptions!$J25))*12+MONTH(K$4)-MONTH(Subscriptions!$J25))&lt;0,0,IF(MOD(((YEAR(K$4)-YEAR(Subscriptions!$J25))*12+MONTH(K$4)-MONTH(Subscriptions!$J25)),Subscriptions!$F25)&lt;&gt;0,0,IF(EDATE(Subscriptions!$J25,((YEAR(K$4)-YEAR(Subscriptions!$J25))*12+MONTH(K$4)-MONTH(Subscriptions!$J25)))&lt;Subscriptions!$S25,Subscriptions!$G25,IF(Subscriptions!$E25="Cancelling",0,Subscriptions!$G25*(1+N(Subscriptions!$N25)))))))</f>
        <v/>
      </c>
      <c r="L25" s="23">
        <f>IF(OR(Subscriptions!$S25="",Subscriptions!$E25="Cancelled"),0,IF(((YEAR(L$4)-YEAR(Subscriptions!$J25))*12+MONTH(L$4)-MONTH(Subscriptions!$J25))&lt;0,0,IF(MOD(((YEAR(L$4)-YEAR(Subscriptions!$J25))*12+MONTH(L$4)-MONTH(Subscriptions!$J25)),Subscriptions!$F25)&lt;&gt;0,0,IF(EDATE(Subscriptions!$J25,((YEAR(L$4)-YEAR(Subscriptions!$J25))*12+MONTH(L$4)-MONTH(Subscriptions!$J25)))&lt;Subscriptions!$S25,Subscriptions!$G25,IF(Subscriptions!$E25="Cancelling",0,Subscriptions!$G25*(1+N(Subscriptions!$N25)))))))</f>
        <v/>
      </c>
      <c r="M25" s="23">
        <f>IF(OR(Subscriptions!$S25="",Subscriptions!$E25="Cancelled"),0,IF(((YEAR(M$4)-YEAR(Subscriptions!$J25))*12+MONTH(M$4)-MONTH(Subscriptions!$J25))&lt;0,0,IF(MOD(((YEAR(M$4)-YEAR(Subscriptions!$J25))*12+MONTH(M$4)-MONTH(Subscriptions!$J25)),Subscriptions!$F25)&lt;&gt;0,0,IF(EDATE(Subscriptions!$J25,((YEAR(M$4)-YEAR(Subscriptions!$J25))*12+MONTH(M$4)-MONTH(Subscriptions!$J25)))&lt;Subscriptions!$S25,Subscriptions!$G25,IF(Subscriptions!$E25="Cancelling",0,Subscriptions!$G25*(1+N(Subscriptions!$N25)))))))</f>
        <v/>
      </c>
      <c r="N25" s="23">
        <f>IF(OR(Subscriptions!$S25="",Subscriptions!$E25="Cancelled"),0,IF(((YEAR(N$4)-YEAR(Subscriptions!$J25))*12+MONTH(N$4)-MONTH(Subscriptions!$J25))&lt;0,0,IF(MOD(((YEAR(N$4)-YEAR(Subscriptions!$J25))*12+MONTH(N$4)-MONTH(Subscriptions!$J25)),Subscriptions!$F25)&lt;&gt;0,0,IF(EDATE(Subscriptions!$J25,((YEAR(N$4)-YEAR(Subscriptions!$J25))*12+MONTH(N$4)-MONTH(Subscriptions!$J25)))&lt;Subscriptions!$S25,Subscriptions!$G25,IF(Subscriptions!$E25="Cancelling",0,Subscriptions!$G25*(1+N(Subscriptions!$N25)))))))</f>
        <v/>
      </c>
      <c r="O25" s="20">
        <f>SUM(C25:N25)</f>
        <v/>
      </c>
    </row>
    <row r="26">
      <c r="A26" s="15">
        <f>IF(Subscriptions!A26="","",Subscriptions!A26)</f>
        <v/>
      </c>
      <c r="B26" s="15">
        <f>IF(Subscriptions!A26="","",Subscriptions!E26)</f>
        <v/>
      </c>
      <c r="C26" s="23">
        <f>IF(OR(Subscriptions!$S26="",Subscriptions!$E26="Cancelled"),0,IF(((YEAR(C$4)-YEAR(Subscriptions!$J26))*12+MONTH(C$4)-MONTH(Subscriptions!$J26))&lt;0,0,IF(MOD(((YEAR(C$4)-YEAR(Subscriptions!$J26))*12+MONTH(C$4)-MONTH(Subscriptions!$J26)),Subscriptions!$F26)&lt;&gt;0,0,IF(EDATE(Subscriptions!$J26,((YEAR(C$4)-YEAR(Subscriptions!$J26))*12+MONTH(C$4)-MONTH(Subscriptions!$J26)))&lt;Subscriptions!$S26,Subscriptions!$G26,IF(Subscriptions!$E26="Cancelling",0,Subscriptions!$G26*(1+N(Subscriptions!$N26)))))))</f>
        <v/>
      </c>
      <c r="D26" s="23">
        <f>IF(OR(Subscriptions!$S26="",Subscriptions!$E26="Cancelled"),0,IF(((YEAR(D$4)-YEAR(Subscriptions!$J26))*12+MONTH(D$4)-MONTH(Subscriptions!$J26))&lt;0,0,IF(MOD(((YEAR(D$4)-YEAR(Subscriptions!$J26))*12+MONTH(D$4)-MONTH(Subscriptions!$J26)),Subscriptions!$F26)&lt;&gt;0,0,IF(EDATE(Subscriptions!$J26,((YEAR(D$4)-YEAR(Subscriptions!$J26))*12+MONTH(D$4)-MONTH(Subscriptions!$J26)))&lt;Subscriptions!$S26,Subscriptions!$G26,IF(Subscriptions!$E26="Cancelling",0,Subscriptions!$G26*(1+N(Subscriptions!$N26)))))))</f>
        <v/>
      </c>
      <c r="E26" s="23">
        <f>IF(OR(Subscriptions!$S26="",Subscriptions!$E26="Cancelled"),0,IF(((YEAR(E$4)-YEAR(Subscriptions!$J26))*12+MONTH(E$4)-MONTH(Subscriptions!$J26))&lt;0,0,IF(MOD(((YEAR(E$4)-YEAR(Subscriptions!$J26))*12+MONTH(E$4)-MONTH(Subscriptions!$J26)),Subscriptions!$F26)&lt;&gt;0,0,IF(EDATE(Subscriptions!$J26,((YEAR(E$4)-YEAR(Subscriptions!$J26))*12+MONTH(E$4)-MONTH(Subscriptions!$J26)))&lt;Subscriptions!$S26,Subscriptions!$G26,IF(Subscriptions!$E26="Cancelling",0,Subscriptions!$G26*(1+N(Subscriptions!$N26)))))))</f>
        <v/>
      </c>
      <c r="F26" s="23">
        <f>IF(OR(Subscriptions!$S26="",Subscriptions!$E26="Cancelled"),0,IF(((YEAR(F$4)-YEAR(Subscriptions!$J26))*12+MONTH(F$4)-MONTH(Subscriptions!$J26))&lt;0,0,IF(MOD(((YEAR(F$4)-YEAR(Subscriptions!$J26))*12+MONTH(F$4)-MONTH(Subscriptions!$J26)),Subscriptions!$F26)&lt;&gt;0,0,IF(EDATE(Subscriptions!$J26,((YEAR(F$4)-YEAR(Subscriptions!$J26))*12+MONTH(F$4)-MONTH(Subscriptions!$J26)))&lt;Subscriptions!$S26,Subscriptions!$G26,IF(Subscriptions!$E26="Cancelling",0,Subscriptions!$G26*(1+N(Subscriptions!$N26)))))))</f>
        <v/>
      </c>
      <c r="G26" s="23">
        <f>IF(OR(Subscriptions!$S26="",Subscriptions!$E26="Cancelled"),0,IF(((YEAR(G$4)-YEAR(Subscriptions!$J26))*12+MONTH(G$4)-MONTH(Subscriptions!$J26))&lt;0,0,IF(MOD(((YEAR(G$4)-YEAR(Subscriptions!$J26))*12+MONTH(G$4)-MONTH(Subscriptions!$J26)),Subscriptions!$F26)&lt;&gt;0,0,IF(EDATE(Subscriptions!$J26,((YEAR(G$4)-YEAR(Subscriptions!$J26))*12+MONTH(G$4)-MONTH(Subscriptions!$J26)))&lt;Subscriptions!$S26,Subscriptions!$G26,IF(Subscriptions!$E26="Cancelling",0,Subscriptions!$G26*(1+N(Subscriptions!$N26)))))))</f>
        <v/>
      </c>
      <c r="H26" s="23">
        <f>IF(OR(Subscriptions!$S26="",Subscriptions!$E26="Cancelled"),0,IF(((YEAR(H$4)-YEAR(Subscriptions!$J26))*12+MONTH(H$4)-MONTH(Subscriptions!$J26))&lt;0,0,IF(MOD(((YEAR(H$4)-YEAR(Subscriptions!$J26))*12+MONTH(H$4)-MONTH(Subscriptions!$J26)),Subscriptions!$F26)&lt;&gt;0,0,IF(EDATE(Subscriptions!$J26,((YEAR(H$4)-YEAR(Subscriptions!$J26))*12+MONTH(H$4)-MONTH(Subscriptions!$J26)))&lt;Subscriptions!$S26,Subscriptions!$G26,IF(Subscriptions!$E26="Cancelling",0,Subscriptions!$G26*(1+N(Subscriptions!$N26)))))))</f>
        <v/>
      </c>
      <c r="I26" s="23">
        <f>IF(OR(Subscriptions!$S26="",Subscriptions!$E26="Cancelled"),0,IF(((YEAR(I$4)-YEAR(Subscriptions!$J26))*12+MONTH(I$4)-MONTH(Subscriptions!$J26))&lt;0,0,IF(MOD(((YEAR(I$4)-YEAR(Subscriptions!$J26))*12+MONTH(I$4)-MONTH(Subscriptions!$J26)),Subscriptions!$F26)&lt;&gt;0,0,IF(EDATE(Subscriptions!$J26,((YEAR(I$4)-YEAR(Subscriptions!$J26))*12+MONTH(I$4)-MONTH(Subscriptions!$J26)))&lt;Subscriptions!$S26,Subscriptions!$G26,IF(Subscriptions!$E26="Cancelling",0,Subscriptions!$G26*(1+N(Subscriptions!$N26)))))))</f>
        <v/>
      </c>
      <c r="J26" s="23">
        <f>IF(OR(Subscriptions!$S26="",Subscriptions!$E26="Cancelled"),0,IF(((YEAR(J$4)-YEAR(Subscriptions!$J26))*12+MONTH(J$4)-MONTH(Subscriptions!$J26))&lt;0,0,IF(MOD(((YEAR(J$4)-YEAR(Subscriptions!$J26))*12+MONTH(J$4)-MONTH(Subscriptions!$J26)),Subscriptions!$F26)&lt;&gt;0,0,IF(EDATE(Subscriptions!$J26,((YEAR(J$4)-YEAR(Subscriptions!$J26))*12+MONTH(J$4)-MONTH(Subscriptions!$J26)))&lt;Subscriptions!$S26,Subscriptions!$G26,IF(Subscriptions!$E26="Cancelling",0,Subscriptions!$G26*(1+N(Subscriptions!$N26)))))))</f>
        <v/>
      </c>
      <c r="K26" s="23">
        <f>IF(OR(Subscriptions!$S26="",Subscriptions!$E26="Cancelled"),0,IF(((YEAR(K$4)-YEAR(Subscriptions!$J26))*12+MONTH(K$4)-MONTH(Subscriptions!$J26))&lt;0,0,IF(MOD(((YEAR(K$4)-YEAR(Subscriptions!$J26))*12+MONTH(K$4)-MONTH(Subscriptions!$J26)),Subscriptions!$F26)&lt;&gt;0,0,IF(EDATE(Subscriptions!$J26,((YEAR(K$4)-YEAR(Subscriptions!$J26))*12+MONTH(K$4)-MONTH(Subscriptions!$J26)))&lt;Subscriptions!$S26,Subscriptions!$G26,IF(Subscriptions!$E26="Cancelling",0,Subscriptions!$G26*(1+N(Subscriptions!$N26)))))))</f>
        <v/>
      </c>
      <c r="L26" s="23">
        <f>IF(OR(Subscriptions!$S26="",Subscriptions!$E26="Cancelled"),0,IF(((YEAR(L$4)-YEAR(Subscriptions!$J26))*12+MONTH(L$4)-MONTH(Subscriptions!$J26))&lt;0,0,IF(MOD(((YEAR(L$4)-YEAR(Subscriptions!$J26))*12+MONTH(L$4)-MONTH(Subscriptions!$J26)),Subscriptions!$F26)&lt;&gt;0,0,IF(EDATE(Subscriptions!$J26,((YEAR(L$4)-YEAR(Subscriptions!$J26))*12+MONTH(L$4)-MONTH(Subscriptions!$J26)))&lt;Subscriptions!$S26,Subscriptions!$G26,IF(Subscriptions!$E26="Cancelling",0,Subscriptions!$G26*(1+N(Subscriptions!$N26)))))))</f>
        <v/>
      </c>
      <c r="M26" s="23">
        <f>IF(OR(Subscriptions!$S26="",Subscriptions!$E26="Cancelled"),0,IF(((YEAR(M$4)-YEAR(Subscriptions!$J26))*12+MONTH(M$4)-MONTH(Subscriptions!$J26))&lt;0,0,IF(MOD(((YEAR(M$4)-YEAR(Subscriptions!$J26))*12+MONTH(M$4)-MONTH(Subscriptions!$J26)),Subscriptions!$F26)&lt;&gt;0,0,IF(EDATE(Subscriptions!$J26,((YEAR(M$4)-YEAR(Subscriptions!$J26))*12+MONTH(M$4)-MONTH(Subscriptions!$J26)))&lt;Subscriptions!$S26,Subscriptions!$G26,IF(Subscriptions!$E26="Cancelling",0,Subscriptions!$G26*(1+N(Subscriptions!$N26)))))))</f>
        <v/>
      </c>
      <c r="N26" s="23">
        <f>IF(OR(Subscriptions!$S26="",Subscriptions!$E26="Cancelled"),0,IF(((YEAR(N$4)-YEAR(Subscriptions!$J26))*12+MONTH(N$4)-MONTH(Subscriptions!$J26))&lt;0,0,IF(MOD(((YEAR(N$4)-YEAR(Subscriptions!$J26))*12+MONTH(N$4)-MONTH(Subscriptions!$J26)),Subscriptions!$F26)&lt;&gt;0,0,IF(EDATE(Subscriptions!$J26,((YEAR(N$4)-YEAR(Subscriptions!$J26))*12+MONTH(N$4)-MONTH(Subscriptions!$J26)))&lt;Subscriptions!$S26,Subscriptions!$G26,IF(Subscriptions!$E26="Cancelling",0,Subscriptions!$G26*(1+N(Subscriptions!$N26)))))))</f>
        <v/>
      </c>
      <c r="O26" s="20">
        <f>SUM(C26:N26)</f>
        <v/>
      </c>
    </row>
    <row r="27">
      <c r="A27" s="15">
        <f>IF(Subscriptions!A27="","",Subscriptions!A27)</f>
        <v/>
      </c>
      <c r="B27" s="15">
        <f>IF(Subscriptions!A27="","",Subscriptions!E27)</f>
        <v/>
      </c>
      <c r="C27" s="23">
        <f>IF(OR(Subscriptions!$S27="",Subscriptions!$E27="Cancelled"),0,IF(((YEAR(C$4)-YEAR(Subscriptions!$J27))*12+MONTH(C$4)-MONTH(Subscriptions!$J27))&lt;0,0,IF(MOD(((YEAR(C$4)-YEAR(Subscriptions!$J27))*12+MONTH(C$4)-MONTH(Subscriptions!$J27)),Subscriptions!$F27)&lt;&gt;0,0,IF(EDATE(Subscriptions!$J27,((YEAR(C$4)-YEAR(Subscriptions!$J27))*12+MONTH(C$4)-MONTH(Subscriptions!$J27)))&lt;Subscriptions!$S27,Subscriptions!$G27,IF(Subscriptions!$E27="Cancelling",0,Subscriptions!$G27*(1+N(Subscriptions!$N27)))))))</f>
        <v/>
      </c>
      <c r="D27" s="23">
        <f>IF(OR(Subscriptions!$S27="",Subscriptions!$E27="Cancelled"),0,IF(((YEAR(D$4)-YEAR(Subscriptions!$J27))*12+MONTH(D$4)-MONTH(Subscriptions!$J27))&lt;0,0,IF(MOD(((YEAR(D$4)-YEAR(Subscriptions!$J27))*12+MONTH(D$4)-MONTH(Subscriptions!$J27)),Subscriptions!$F27)&lt;&gt;0,0,IF(EDATE(Subscriptions!$J27,((YEAR(D$4)-YEAR(Subscriptions!$J27))*12+MONTH(D$4)-MONTH(Subscriptions!$J27)))&lt;Subscriptions!$S27,Subscriptions!$G27,IF(Subscriptions!$E27="Cancelling",0,Subscriptions!$G27*(1+N(Subscriptions!$N27)))))))</f>
        <v/>
      </c>
      <c r="E27" s="23">
        <f>IF(OR(Subscriptions!$S27="",Subscriptions!$E27="Cancelled"),0,IF(((YEAR(E$4)-YEAR(Subscriptions!$J27))*12+MONTH(E$4)-MONTH(Subscriptions!$J27))&lt;0,0,IF(MOD(((YEAR(E$4)-YEAR(Subscriptions!$J27))*12+MONTH(E$4)-MONTH(Subscriptions!$J27)),Subscriptions!$F27)&lt;&gt;0,0,IF(EDATE(Subscriptions!$J27,((YEAR(E$4)-YEAR(Subscriptions!$J27))*12+MONTH(E$4)-MONTH(Subscriptions!$J27)))&lt;Subscriptions!$S27,Subscriptions!$G27,IF(Subscriptions!$E27="Cancelling",0,Subscriptions!$G27*(1+N(Subscriptions!$N27)))))))</f>
        <v/>
      </c>
      <c r="F27" s="23">
        <f>IF(OR(Subscriptions!$S27="",Subscriptions!$E27="Cancelled"),0,IF(((YEAR(F$4)-YEAR(Subscriptions!$J27))*12+MONTH(F$4)-MONTH(Subscriptions!$J27))&lt;0,0,IF(MOD(((YEAR(F$4)-YEAR(Subscriptions!$J27))*12+MONTH(F$4)-MONTH(Subscriptions!$J27)),Subscriptions!$F27)&lt;&gt;0,0,IF(EDATE(Subscriptions!$J27,((YEAR(F$4)-YEAR(Subscriptions!$J27))*12+MONTH(F$4)-MONTH(Subscriptions!$J27)))&lt;Subscriptions!$S27,Subscriptions!$G27,IF(Subscriptions!$E27="Cancelling",0,Subscriptions!$G27*(1+N(Subscriptions!$N27)))))))</f>
        <v/>
      </c>
      <c r="G27" s="23">
        <f>IF(OR(Subscriptions!$S27="",Subscriptions!$E27="Cancelled"),0,IF(((YEAR(G$4)-YEAR(Subscriptions!$J27))*12+MONTH(G$4)-MONTH(Subscriptions!$J27))&lt;0,0,IF(MOD(((YEAR(G$4)-YEAR(Subscriptions!$J27))*12+MONTH(G$4)-MONTH(Subscriptions!$J27)),Subscriptions!$F27)&lt;&gt;0,0,IF(EDATE(Subscriptions!$J27,((YEAR(G$4)-YEAR(Subscriptions!$J27))*12+MONTH(G$4)-MONTH(Subscriptions!$J27)))&lt;Subscriptions!$S27,Subscriptions!$G27,IF(Subscriptions!$E27="Cancelling",0,Subscriptions!$G27*(1+N(Subscriptions!$N27)))))))</f>
        <v/>
      </c>
      <c r="H27" s="23">
        <f>IF(OR(Subscriptions!$S27="",Subscriptions!$E27="Cancelled"),0,IF(((YEAR(H$4)-YEAR(Subscriptions!$J27))*12+MONTH(H$4)-MONTH(Subscriptions!$J27))&lt;0,0,IF(MOD(((YEAR(H$4)-YEAR(Subscriptions!$J27))*12+MONTH(H$4)-MONTH(Subscriptions!$J27)),Subscriptions!$F27)&lt;&gt;0,0,IF(EDATE(Subscriptions!$J27,((YEAR(H$4)-YEAR(Subscriptions!$J27))*12+MONTH(H$4)-MONTH(Subscriptions!$J27)))&lt;Subscriptions!$S27,Subscriptions!$G27,IF(Subscriptions!$E27="Cancelling",0,Subscriptions!$G27*(1+N(Subscriptions!$N27)))))))</f>
        <v/>
      </c>
      <c r="I27" s="23">
        <f>IF(OR(Subscriptions!$S27="",Subscriptions!$E27="Cancelled"),0,IF(((YEAR(I$4)-YEAR(Subscriptions!$J27))*12+MONTH(I$4)-MONTH(Subscriptions!$J27))&lt;0,0,IF(MOD(((YEAR(I$4)-YEAR(Subscriptions!$J27))*12+MONTH(I$4)-MONTH(Subscriptions!$J27)),Subscriptions!$F27)&lt;&gt;0,0,IF(EDATE(Subscriptions!$J27,((YEAR(I$4)-YEAR(Subscriptions!$J27))*12+MONTH(I$4)-MONTH(Subscriptions!$J27)))&lt;Subscriptions!$S27,Subscriptions!$G27,IF(Subscriptions!$E27="Cancelling",0,Subscriptions!$G27*(1+N(Subscriptions!$N27)))))))</f>
        <v/>
      </c>
      <c r="J27" s="23">
        <f>IF(OR(Subscriptions!$S27="",Subscriptions!$E27="Cancelled"),0,IF(((YEAR(J$4)-YEAR(Subscriptions!$J27))*12+MONTH(J$4)-MONTH(Subscriptions!$J27))&lt;0,0,IF(MOD(((YEAR(J$4)-YEAR(Subscriptions!$J27))*12+MONTH(J$4)-MONTH(Subscriptions!$J27)),Subscriptions!$F27)&lt;&gt;0,0,IF(EDATE(Subscriptions!$J27,((YEAR(J$4)-YEAR(Subscriptions!$J27))*12+MONTH(J$4)-MONTH(Subscriptions!$J27)))&lt;Subscriptions!$S27,Subscriptions!$G27,IF(Subscriptions!$E27="Cancelling",0,Subscriptions!$G27*(1+N(Subscriptions!$N27)))))))</f>
        <v/>
      </c>
      <c r="K27" s="23">
        <f>IF(OR(Subscriptions!$S27="",Subscriptions!$E27="Cancelled"),0,IF(((YEAR(K$4)-YEAR(Subscriptions!$J27))*12+MONTH(K$4)-MONTH(Subscriptions!$J27))&lt;0,0,IF(MOD(((YEAR(K$4)-YEAR(Subscriptions!$J27))*12+MONTH(K$4)-MONTH(Subscriptions!$J27)),Subscriptions!$F27)&lt;&gt;0,0,IF(EDATE(Subscriptions!$J27,((YEAR(K$4)-YEAR(Subscriptions!$J27))*12+MONTH(K$4)-MONTH(Subscriptions!$J27)))&lt;Subscriptions!$S27,Subscriptions!$G27,IF(Subscriptions!$E27="Cancelling",0,Subscriptions!$G27*(1+N(Subscriptions!$N27)))))))</f>
        <v/>
      </c>
      <c r="L27" s="23">
        <f>IF(OR(Subscriptions!$S27="",Subscriptions!$E27="Cancelled"),0,IF(((YEAR(L$4)-YEAR(Subscriptions!$J27))*12+MONTH(L$4)-MONTH(Subscriptions!$J27))&lt;0,0,IF(MOD(((YEAR(L$4)-YEAR(Subscriptions!$J27))*12+MONTH(L$4)-MONTH(Subscriptions!$J27)),Subscriptions!$F27)&lt;&gt;0,0,IF(EDATE(Subscriptions!$J27,((YEAR(L$4)-YEAR(Subscriptions!$J27))*12+MONTH(L$4)-MONTH(Subscriptions!$J27)))&lt;Subscriptions!$S27,Subscriptions!$G27,IF(Subscriptions!$E27="Cancelling",0,Subscriptions!$G27*(1+N(Subscriptions!$N27)))))))</f>
        <v/>
      </c>
      <c r="M27" s="23">
        <f>IF(OR(Subscriptions!$S27="",Subscriptions!$E27="Cancelled"),0,IF(((YEAR(M$4)-YEAR(Subscriptions!$J27))*12+MONTH(M$4)-MONTH(Subscriptions!$J27))&lt;0,0,IF(MOD(((YEAR(M$4)-YEAR(Subscriptions!$J27))*12+MONTH(M$4)-MONTH(Subscriptions!$J27)),Subscriptions!$F27)&lt;&gt;0,0,IF(EDATE(Subscriptions!$J27,((YEAR(M$4)-YEAR(Subscriptions!$J27))*12+MONTH(M$4)-MONTH(Subscriptions!$J27)))&lt;Subscriptions!$S27,Subscriptions!$G27,IF(Subscriptions!$E27="Cancelling",0,Subscriptions!$G27*(1+N(Subscriptions!$N27)))))))</f>
        <v/>
      </c>
      <c r="N27" s="23">
        <f>IF(OR(Subscriptions!$S27="",Subscriptions!$E27="Cancelled"),0,IF(((YEAR(N$4)-YEAR(Subscriptions!$J27))*12+MONTH(N$4)-MONTH(Subscriptions!$J27))&lt;0,0,IF(MOD(((YEAR(N$4)-YEAR(Subscriptions!$J27))*12+MONTH(N$4)-MONTH(Subscriptions!$J27)),Subscriptions!$F27)&lt;&gt;0,0,IF(EDATE(Subscriptions!$J27,((YEAR(N$4)-YEAR(Subscriptions!$J27))*12+MONTH(N$4)-MONTH(Subscriptions!$J27)))&lt;Subscriptions!$S27,Subscriptions!$G27,IF(Subscriptions!$E27="Cancelling",0,Subscriptions!$G27*(1+N(Subscriptions!$N27)))))))</f>
        <v/>
      </c>
      <c r="O27" s="20">
        <f>SUM(C27:N27)</f>
        <v/>
      </c>
    </row>
    <row r="28">
      <c r="A28" s="15">
        <f>IF(Subscriptions!A28="","",Subscriptions!A28)</f>
        <v/>
      </c>
      <c r="B28" s="15">
        <f>IF(Subscriptions!A28="","",Subscriptions!E28)</f>
        <v/>
      </c>
      <c r="C28" s="23">
        <f>IF(OR(Subscriptions!$S28="",Subscriptions!$E28="Cancelled"),0,IF(((YEAR(C$4)-YEAR(Subscriptions!$J28))*12+MONTH(C$4)-MONTH(Subscriptions!$J28))&lt;0,0,IF(MOD(((YEAR(C$4)-YEAR(Subscriptions!$J28))*12+MONTH(C$4)-MONTH(Subscriptions!$J28)),Subscriptions!$F28)&lt;&gt;0,0,IF(EDATE(Subscriptions!$J28,((YEAR(C$4)-YEAR(Subscriptions!$J28))*12+MONTH(C$4)-MONTH(Subscriptions!$J28)))&lt;Subscriptions!$S28,Subscriptions!$G28,IF(Subscriptions!$E28="Cancelling",0,Subscriptions!$G28*(1+N(Subscriptions!$N28)))))))</f>
        <v/>
      </c>
      <c r="D28" s="23">
        <f>IF(OR(Subscriptions!$S28="",Subscriptions!$E28="Cancelled"),0,IF(((YEAR(D$4)-YEAR(Subscriptions!$J28))*12+MONTH(D$4)-MONTH(Subscriptions!$J28))&lt;0,0,IF(MOD(((YEAR(D$4)-YEAR(Subscriptions!$J28))*12+MONTH(D$4)-MONTH(Subscriptions!$J28)),Subscriptions!$F28)&lt;&gt;0,0,IF(EDATE(Subscriptions!$J28,((YEAR(D$4)-YEAR(Subscriptions!$J28))*12+MONTH(D$4)-MONTH(Subscriptions!$J28)))&lt;Subscriptions!$S28,Subscriptions!$G28,IF(Subscriptions!$E28="Cancelling",0,Subscriptions!$G28*(1+N(Subscriptions!$N28)))))))</f>
        <v/>
      </c>
      <c r="E28" s="23">
        <f>IF(OR(Subscriptions!$S28="",Subscriptions!$E28="Cancelled"),0,IF(((YEAR(E$4)-YEAR(Subscriptions!$J28))*12+MONTH(E$4)-MONTH(Subscriptions!$J28))&lt;0,0,IF(MOD(((YEAR(E$4)-YEAR(Subscriptions!$J28))*12+MONTH(E$4)-MONTH(Subscriptions!$J28)),Subscriptions!$F28)&lt;&gt;0,0,IF(EDATE(Subscriptions!$J28,((YEAR(E$4)-YEAR(Subscriptions!$J28))*12+MONTH(E$4)-MONTH(Subscriptions!$J28)))&lt;Subscriptions!$S28,Subscriptions!$G28,IF(Subscriptions!$E28="Cancelling",0,Subscriptions!$G28*(1+N(Subscriptions!$N28)))))))</f>
        <v/>
      </c>
      <c r="F28" s="23">
        <f>IF(OR(Subscriptions!$S28="",Subscriptions!$E28="Cancelled"),0,IF(((YEAR(F$4)-YEAR(Subscriptions!$J28))*12+MONTH(F$4)-MONTH(Subscriptions!$J28))&lt;0,0,IF(MOD(((YEAR(F$4)-YEAR(Subscriptions!$J28))*12+MONTH(F$4)-MONTH(Subscriptions!$J28)),Subscriptions!$F28)&lt;&gt;0,0,IF(EDATE(Subscriptions!$J28,((YEAR(F$4)-YEAR(Subscriptions!$J28))*12+MONTH(F$4)-MONTH(Subscriptions!$J28)))&lt;Subscriptions!$S28,Subscriptions!$G28,IF(Subscriptions!$E28="Cancelling",0,Subscriptions!$G28*(1+N(Subscriptions!$N28)))))))</f>
        <v/>
      </c>
      <c r="G28" s="23">
        <f>IF(OR(Subscriptions!$S28="",Subscriptions!$E28="Cancelled"),0,IF(((YEAR(G$4)-YEAR(Subscriptions!$J28))*12+MONTH(G$4)-MONTH(Subscriptions!$J28))&lt;0,0,IF(MOD(((YEAR(G$4)-YEAR(Subscriptions!$J28))*12+MONTH(G$4)-MONTH(Subscriptions!$J28)),Subscriptions!$F28)&lt;&gt;0,0,IF(EDATE(Subscriptions!$J28,((YEAR(G$4)-YEAR(Subscriptions!$J28))*12+MONTH(G$4)-MONTH(Subscriptions!$J28)))&lt;Subscriptions!$S28,Subscriptions!$G28,IF(Subscriptions!$E28="Cancelling",0,Subscriptions!$G28*(1+N(Subscriptions!$N28)))))))</f>
        <v/>
      </c>
      <c r="H28" s="23">
        <f>IF(OR(Subscriptions!$S28="",Subscriptions!$E28="Cancelled"),0,IF(((YEAR(H$4)-YEAR(Subscriptions!$J28))*12+MONTH(H$4)-MONTH(Subscriptions!$J28))&lt;0,0,IF(MOD(((YEAR(H$4)-YEAR(Subscriptions!$J28))*12+MONTH(H$4)-MONTH(Subscriptions!$J28)),Subscriptions!$F28)&lt;&gt;0,0,IF(EDATE(Subscriptions!$J28,((YEAR(H$4)-YEAR(Subscriptions!$J28))*12+MONTH(H$4)-MONTH(Subscriptions!$J28)))&lt;Subscriptions!$S28,Subscriptions!$G28,IF(Subscriptions!$E28="Cancelling",0,Subscriptions!$G28*(1+N(Subscriptions!$N28)))))))</f>
        <v/>
      </c>
      <c r="I28" s="23">
        <f>IF(OR(Subscriptions!$S28="",Subscriptions!$E28="Cancelled"),0,IF(((YEAR(I$4)-YEAR(Subscriptions!$J28))*12+MONTH(I$4)-MONTH(Subscriptions!$J28))&lt;0,0,IF(MOD(((YEAR(I$4)-YEAR(Subscriptions!$J28))*12+MONTH(I$4)-MONTH(Subscriptions!$J28)),Subscriptions!$F28)&lt;&gt;0,0,IF(EDATE(Subscriptions!$J28,((YEAR(I$4)-YEAR(Subscriptions!$J28))*12+MONTH(I$4)-MONTH(Subscriptions!$J28)))&lt;Subscriptions!$S28,Subscriptions!$G28,IF(Subscriptions!$E28="Cancelling",0,Subscriptions!$G28*(1+N(Subscriptions!$N28)))))))</f>
        <v/>
      </c>
      <c r="J28" s="23">
        <f>IF(OR(Subscriptions!$S28="",Subscriptions!$E28="Cancelled"),0,IF(((YEAR(J$4)-YEAR(Subscriptions!$J28))*12+MONTH(J$4)-MONTH(Subscriptions!$J28))&lt;0,0,IF(MOD(((YEAR(J$4)-YEAR(Subscriptions!$J28))*12+MONTH(J$4)-MONTH(Subscriptions!$J28)),Subscriptions!$F28)&lt;&gt;0,0,IF(EDATE(Subscriptions!$J28,((YEAR(J$4)-YEAR(Subscriptions!$J28))*12+MONTH(J$4)-MONTH(Subscriptions!$J28)))&lt;Subscriptions!$S28,Subscriptions!$G28,IF(Subscriptions!$E28="Cancelling",0,Subscriptions!$G28*(1+N(Subscriptions!$N28)))))))</f>
        <v/>
      </c>
      <c r="K28" s="23">
        <f>IF(OR(Subscriptions!$S28="",Subscriptions!$E28="Cancelled"),0,IF(((YEAR(K$4)-YEAR(Subscriptions!$J28))*12+MONTH(K$4)-MONTH(Subscriptions!$J28))&lt;0,0,IF(MOD(((YEAR(K$4)-YEAR(Subscriptions!$J28))*12+MONTH(K$4)-MONTH(Subscriptions!$J28)),Subscriptions!$F28)&lt;&gt;0,0,IF(EDATE(Subscriptions!$J28,((YEAR(K$4)-YEAR(Subscriptions!$J28))*12+MONTH(K$4)-MONTH(Subscriptions!$J28)))&lt;Subscriptions!$S28,Subscriptions!$G28,IF(Subscriptions!$E28="Cancelling",0,Subscriptions!$G28*(1+N(Subscriptions!$N28)))))))</f>
        <v/>
      </c>
      <c r="L28" s="23">
        <f>IF(OR(Subscriptions!$S28="",Subscriptions!$E28="Cancelled"),0,IF(((YEAR(L$4)-YEAR(Subscriptions!$J28))*12+MONTH(L$4)-MONTH(Subscriptions!$J28))&lt;0,0,IF(MOD(((YEAR(L$4)-YEAR(Subscriptions!$J28))*12+MONTH(L$4)-MONTH(Subscriptions!$J28)),Subscriptions!$F28)&lt;&gt;0,0,IF(EDATE(Subscriptions!$J28,((YEAR(L$4)-YEAR(Subscriptions!$J28))*12+MONTH(L$4)-MONTH(Subscriptions!$J28)))&lt;Subscriptions!$S28,Subscriptions!$G28,IF(Subscriptions!$E28="Cancelling",0,Subscriptions!$G28*(1+N(Subscriptions!$N28)))))))</f>
        <v/>
      </c>
      <c r="M28" s="23">
        <f>IF(OR(Subscriptions!$S28="",Subscriptions!$E28="Cancelled"),0,IF(((YEAR(M$4)-YEAR(Subscriptions!$J28))*12+MONTH(M$4)-MONTH(Subscriptions!$J28))&lt;0,0,IF(MOD(((YEAR(M$4)-YEAR(Subscriptions!$J28))*12+MONTH(M$4)-MONTH(Subscriptions!$J28)),Subscriptions!$F28)&lt;&gt;0,0,IF(EDATE(Subscriptions!$J28,((YEAR(M$4)-YEAR(Subscriptions!$J28))*12+MONTH(M$4)-MONTH(Subscriptions!$J28)))&lt;Subscriptions!$S28,Subscriptions!$G28,IF(Subscriptions!$E28="Cancelling",0,Subscriptions!$G28*(1+N(Subscriptions!$N28)))))))</f>
        <v/>
      </c>
      <c r="N28" s="23">
        <f>IF(OR(Subscriptions!$S28="",Subscriptions!$E28="Cancelled"),0,IF(((YEAR(N$4)-YEAR(Subscriptions!$J28))*12+MONTH(N$4)-MONTH(Subscriptions!$J28))&lt;0,0,IF(MOD(((YEAR(N$4)-YEAR(Subscriptions!$J28))*12+MONTH(N$4)-MONTH(Subscriptions!$J28)),Subscriptions!$F28)&lt;&gt;0,0,IF(EDATE(Subscriptions!$J28,((YEAR(N$4)-YEAR(Subscriptions!$J28))*12+MONTH(N$4)-MONTH(Subscriptions!$J28)))&lt;Subscriptions!$S28,Subscriptions!$G28,IF(Subscriptions!$E28="Cancelling",0,Subscriptions!$G28*(1+N(Subscriptions!$N28)))))))</f>
        <v/>
      </c>
      <c r="O28" s="20">
        <f>SUM(C28:N28)</f>
        <v/>
      </c>
    </row>
    <row r="29">
      <c r="A29" s="15">
        <f>IF(Subscriptions!A29="","",Subscriptions!A29)</f>
        <v/>
      </c>
      <c r="B29" s="15">
        <f>IF(Subscriptions!A29="","",Subscriptions!E29)</f>
        <v/>
      </c>
      <c r="C29" s="23">
        <f>IF(OR(Subscriptions!$S29="",Subscriptions!$E29="Cancelled"),0,IF(((YEAR(C$4)-YEAR(Subscriptions!$J29))*12+MONTH(C$4)-MONTH(Subscriptions!$J29))&lt;0,0,IF(MOD(((YEAR(C$4)-YEAR(Subscriptions!$J29))*12+MONTH(C$4)-MONTH(Subscriptions!$J29)),Subscriptions!$F29)&lt;&gt;0,0,IF(EDATE(Subscriptions!$J29,((YEAR(C$4)-YEAR(Subscriptions!$J29))*12+MONTH(C$4)-MONTH(Subscriptions!$J29)))&lt;Subscriptions!$S29,Subscriptions!$G29,IF(Subscriptions!$E29="Cancelling",0,Subscriptions!$G29*(1+N(Subscriptions!$N29)))))))</f>
        <v/>
      </c>
      <c r="D29" s="23">
        <f>IF(OR(Subscriptions!$S29="",Subscriptions!$E29="Cancelled"),0,IF(((YEAR(D$4)-YEAR(Subscriptions!$J29))*12+MONTH(D$4)-MONTH(Subscriptions!$J29))&lt;0,0,IF(MOD(((YEAR(D$4)-YEAR(Subscriptions!$J29))*12+MONTH(D$4)-MONTH(Subscriptions!$J29)),Subscriptions!$F29)&lt;&gt;0,0,IF(EDATE(Subscriptions!$J29,((YEAR(D$4)-YEAR(Subscriptions!$J29))*12+MONTH(D$4)-MONTH(Subscriptions!$J29)))&lt;Subscriptions!$S29,Subscriptions!$G29,IF(Subscriptions!$E29="Cancelling",0,Subscriptions!$G29*(1+N(Subscriptions!$N29)))))))</f>
        <v/>
      </c>
      <c r="E29" s="23">
        <f>IF(OR(Subscriptions!$S29="",Subscriptions!$E29="Cancelled"),0,IF(((YEAR(E$4)-YEAR(Subscriptions!$J29))*12+MONTH(E$4)-MONTH(Subscriptions!$J29))&lt;0,0,IF(MOD(((YEAR(E$4)-YEAR(Subscriptions!$J29))*12+MONTH(E$4)-MONTH(Subscriptions!$J29)),Subscriptions!$F29)&lt;&gt;0,0,IF(EDATE(Subscriptions!$J29,((YEAR(E$4)-YEAR(Subscriptions!$J29))*12+MONTH(E$4)-MONTH(Subscriptions!$J29)))&lt;Subscriptions!$S29,Subscriptions!$G29,IF(Subscriptions!$E29="Cancelling",0,Subscriptions!$G29*(1+N(Subscriptions!$N29)))))))</f>
        <v/>
      </c>
      <c r="F29" s="23">
        <f>IF(OR(Subscriptions!$S29="",Subscriptions!$E29="Cancelled"),0,IF(((YEAR(F$4)-YEAR(Subscriptions!$J29))*12+MONTH(F$4)-MONTH(Subscriptions!$J29))&lt;0,0,IF(MOD(((YEAR(F$4)-YEAR(Subscriptions!$J29))*12+MONTH(F$4)-MONTH(Subscriptions!$J29)),Subscriptions!$F29)&lt;&gt;0,0,IF(EDATE(Subscriptions!$J29,((YEAR(F$4)-YEAR(Subscriptions!$J29))*12+MONTH(F$4)-MONTH(Subscriptions!$J29)))&lt;Subscriptions!$S29,Subscriptions!$G29,IF(Subscriptions!$E29="Cancelling",0,Subscriptions!$G29*(1+N(Subscriptions!$N29)))))))</f>
        <v/>
      </c>
      <c r="G29" s="23">
        <f>IF(OR(Subscriptions!$S29="",Subscriptions!$E29="Cancelled"),0,IF(((YEAR(G$4)-YEAR(Subscriptions!$J29))*12+MONTH(G$4)-MONTH(Subscriptions!$J29))&lt;0,0,IF(MOD(((YEAR(G$4)-YEAR(Subscriptions!$J29))*12+MONTH(G$4)-MONTH(Subscriptions!$J29)),Subscriptions!$F29)&lt;&gt;0,0,IF(EDATE(Subscriptions!$J29,((YEAR(G$4)-YEAR(Subscriptions!$J29))*12+MONTH(G$4)-MONTH(Subscriptions!$J29)))&lt;Subscriptions!$S29,Subscriptions!$G29,IF(Subscriptions!$E29="Cancelling",0,Subscriptions!$G29*(1+N(Subscriptions!$N29)))))))</f>
        <v/>
      </c>
      <c r="H29" s="23">
        <f>IF(OR(Subscriptions!$S29="",Subscriptions!$E29="Cancelled"),0,IF(((YEAR(H$4)-YEAR(Subscriptions!$J29))*12+MONTH(H$4)-MONTH(Subscriptions!$J29))&lt;0,0,IF(MOD(((YEAR(H$4)-YEAR(Subscriptions!$J29))*12+MONTH(H$4)-MONTH(Subscriptions!$J29)),Subscriptions!$F29)&lt;&gt;0,0,IF(EDATE(Subscriptions!$J29,((YEAR(H$4)-YEAR(Subscriptions!$J29))*12+MONTH(H$4)-MONTH(Subscriptions!$J29)))&lt;Subscriptions!$S29,Subscriptions!$G29,IF(Subscriptions!$E29="Cancelling",0,Subscriptions!$G29*(1+N(Subscriptions!$N29)))))))</f>
        <v/>
      </c>
      <c r="I29" s="23">
        <f>IF(OR(Subscriptions!$S29="",Subscriptions!$E29="Cancelled"),0,IF(((YEAR(I$4)-YEAR(Subscriptions!$J29))*12+MONTH(I$4)-MONTH(Subscriptions!$J29))&lt;0,0,IF(MOD(((YEAR(I$4)-YEAR(Subscriptions!$J29))*12+MONTH(I$4)-MONTH(Subscriptions!$J29)),Subscriptions!$F29)&lt;&gt;0,0,IF(EDATE(Subscriptions!$J29,((YEAR(I$4)-YEAR(Subscriptions!$J29))*12+MONTH(I$4)-MONTH(Subscriptions!$J29)))&lt;Subscriptions!$S29,Subscriptions!$G29,IF(Subscriptions!$E29="Cancelling",0,Subscriptions!$G29*(1+N(Subscriptions!$N29)))))))</f>
        <v/>
      </c>
      <c r="J29" s="23">
        <f>IF(OR(Subscriptions!$S29="",Subscriptions!$E29="Cancelled"),0,IF(((YEAR(J$4)-YEAR(Subscriptions!$J29))*12+MONTH(J$4)-MONTH(Subscriptions!$J29))&lt;0,0,IF(MOD(((YEAR(J$4)-YEAR(Subscriptions!$J29))*12+MONTH(J$4)-MONTH(Subscriptions!$J29)),Subscriptions!$F29)&lt;&gt;0,0,IF(EDATE(Subscriptions!$J29,((YEAR(J$4)-YEAR(Subscriptions!$J29))*12+MONTH(J$4)-MONTH(Subscriptions!$J29)))&lt;Subscriptions!$S29,Subscriptions!$G29,IF(Subscriptions!$E29="Cancelling",0,Subscriptions!$G29*(1+N(Subscriptions!$N29)))))))</f>
        <v/>
      </c>
      <c r="K29" s="23">
        <f>IF(OR(Subscriptions!$S29="",Subscriptions!$E29="Cancelled"),0,IF(((YEAR(K$4)-YEAR(Subscriptions!$J29))*12+MONTH(K$4)-MONTH(Subscriptions!$J29))&lt;0,0,IF(MOD(((YEAR(K$4)-YEAR(Subscriptions!$J29))*12+MONTH(K$4)-MONTH(Subscriptions!$J29)),Subscriptions!$F29)&lt;&gt;0,0,IF(EDATE(Subscriptions!$J29,((YEAR(K$4)-YEAR(Subscriptions!$J29))*12+MONTH(K$4)-MONTH(Subscriptions!$J29)))&lt;Subscriptions!$S29,Subscriptions!$G29,IF(Subscriptions!$E29="Cancelling",0,Subscriptions!$G29*(1+N(Subscriptions!$N29)))))))</f>
        <v/>
      </c>
      <c r="L29" s="23">
        <f>IF(OR(Subscriptions!$S29="",Subscriptions!$E29="Cancelled"),0,IF(((YEAR(L$4)-YEAR(Subscriptions!$J29))*12+MONTH(L$4)-MONTH(Subscriptions!$J29))&lt;0,0,IF(MOD(((YEAR(L$4)-YEAR(Subscriptions!$J29))*12+MONTH(L$4)-MONTH(Subscriptions!$J29)),Subscriptions!$F29)&lt;&gt;0,0,IF(EDATE(Subscriptions!$J29,((YEAR(L$4)-YEAR(Subscriptions!$J29))*12+MONTH(L$4)-MONTH(Subscriptions!$J29)))&lt;Subscriptions!$S29,Subscriptions!$G29,IF(Subscriptions!$E29="Cancelling",0,Subscriptions!$G29*(1+N(Subscriptions!$N29)))))))</f>
        <v/>
      </c>
      <c r="M29" s="23">
        <f>IF(OR(Subscriptions!$S29="",Subscriptions!$E29="Cancelled"),0,IF(((YEAR(M$4)-YEAR(Subscriptions!$J29))*12+MONTH(M$4)-MONTH(Subscriptions!$J29))&lt;0,0,IF(MOD(((YEAR(M$4)-YEAR(Subscriptions!$J29))*12+MONTH(M$4)-MONTH(Subscriptions!$J29)),Subscriptions!$F29)&lt;&gt;0,0,IF(EDATE(Subscriptions!$J29,((YEAR(M$4)-YEAR(Subscriptions!$J29))*12+MONTH(M$4)-MONTH(Subscriptions!$J29)))&lt;Subscriptions!$S29,Subscriptions!$G29,IF(Subscriptions!$E29="Cancelling",0,Subscriptions!$G29*(1+N(Subscriptions!$N29)))))))</f>
        <v/>
      </c>
      <c r="N29" s="23">
        <f>IF(OR(Subscriptions!$S29="",Subscriptions!$E29="Cancelled"),0,IF(((YEAR(N$4)-YEAR(Subscriptions!$J29))*12+MONTH(N$4)-MONTH(Subscriptions!$J29))&lt;0,0,IF(MOD(((YEAR(N$4)-YEAR(Subscriptions!$J29))*12+MONTH(N$4)-MONTH(Subscriptions!$J29)),Subscriptions!$F29)&lt;&gt;0,0,IF(EDATE(Subscriptions!$J29,((YEAR(N$4)-YEAR(Subscriptions!$J29))*12+MONTH(N$4)-MONTH(Subscriptions!$J29)))&lt;Subscriptions!$S29,Subscriptions!$G29,IF(Subscriptions!$E29="Cancelling",0,Subscriptions!$G29*(1+N(Subscriptions!$N29)))))))</f>
        <v/>
      </c>
      <c r="O29" s="20">
        <f>SUM(C29:N29)</f>
        <v/>
      </c>
    </row>
    <row r="30">
      <c r="A30" s="15">
        <f>IF(Subscriptions!A30="","",Subscriptions!A30)</f>
        <v/>
      </c>
      <c r="B30" s="15">
        <f>IF(Subscriptions!A30="","",Subscriptions!E30)</f>
        <v/>
      </c>
      <c r="C30" s="23">
        <f>IF(OR(Subscriptions!$S30="",Subscriptions!$E30="Cancelled"),0,IF(((YEAR(C$4)-YEAR(Subscriptions!$J30))*12+MONTH(C$4)-MONTH(Subscriptions!$J30))&lt;0,0,IF(MOD(((YEAR(C$4)-YEAR(Subscriptions!$J30))*12+MONTH(C$4)-MONTH(Subscriptions!$J30)),Subscriptions!$F30)&lt;&gt;0,0,IF(EDATE(Subscriptions!$J30,((YEAR(C$4)-YEAR(Subscriptions!$J30))*12+MONTH(C$4)-MONTH(Subscriptions!$J30)))&lt;Subscriptions!$S30,Subscriptions!$G30,IF(Subscriptions!$E30="Cancelling",0,Subscriptions!$G30*(1+N(Subscriptions!$N30)))))))</f>
        <v/>
      </c>
      <c r="D30" s="23">
        <f>IF(OR(Subscriptions!$S30="",Subscriptions!$E30="Cancelled"),0,IF(((YEAR(D$4)-YEAR(Subscriptions!$J30))*12+MONTH(D$4)-MONTH(Subscriptions!$J30))&lt;0,0,IF(MOD(((YEAR(D$4)-YEAR(Subscriptions!$J30))*12+MONTH(D$4)-MONTH(Subscriptions!$J30)),Subscriptions!$F30)&lt;&gt;0,0,IF(EDATE(Subscriptions!$J30,((YEAR(D$4)-YEAR(Subscriptions!$J30))*12+MONTH(D$4)-MONTH(Subscriptions!$J30)))&lt;Subscriptions!$S30,Subscriptions!$G30,IF(Subscriptions!$E30="Cancelling",0,Subscriptions!$G30*(1+N(Subscriptions!$N30)))))))</f>
        <v/>
      </c>
      <c r="E30" s="23">
        <f>IF(OR(Subscriptions!$S30="",Subscriptions!$E30="Cancelled"),0,IF(((YEAR(E$4)-YEAR(Subscriptions!$J30))*12+MONTH(E$4)-MONTH(Subscriptions!$J30))&lt;0,0,IF(MOD(((YEAR(E$4)-YEAR(Subscriptions!$J30))*12+MONTH(E$4)-MONTH(Subscriptions!$J30)),Subscriptions!$F30)&lt;&gt;0,0,IF(EDATE(Subscriptions!$J30,((YEAR(E$4)-YEAR(Subscriptions!$J30))*12+MONTH(E$4)-MONTH(Subscriptions!$J30)))&lt;Subscriptions!$S30,Subscriptions!$G30,IF(Subscriptions!$E30="Cancelling",0,Subscriptions!$G30*(1+N(Subscriptions!$N30)))))))</f>
        <v/>
      </c>
      <c r="F30" s="23">
        <f>IF(OR(Subscriptions!$S30="",Subscriptions!$E30="Cancelled"),0,IF(((YEAR(F$4)-YEAR(Subscriptions!$J30))*12+MONTH(F$4)-MONTH(Subscriptions!$J30))&lt;0,0,IF(MOD(((YEAR(F$4)-YEAR(Subscriptions!$J30))*12+MONTH(F$4)-MONTH(Subscriptions!$J30)),Subscriptions!$F30)&lt;&gt;0,0,IF(EDATE(Subscriptions!$J30,((YEAR(F$4)-YEAR(Subscriptions!$J30))*12+MONTH(F$4)-MONTH(Subscriptions!$J30)))&lt;Subscriptions!$S30,Subscriptions!$G30,IF(Subscriptions!$E30="Cancelling",0,Subscriptions!$G30*(1+N(Subscriptions!$N30)))))))</f>
        <v/>
      </c>
      <c r="G30" s="23">
        <f>IF(OR(Subscriptions!$S30="",Subscriptions!$E30="Cancelled"),0,IF(((YEAR(G$4)-YEAR(Subscriptions!$J30))*12+MONTH(G$4)-MONTH(Subscriptions!$J30))&lt;0,0,IF(MOD(((YEAR(G$4)-YEAR(Subscriptions!$J30))*12+MONTH(G$4)-MONTH(Subscriptions!$J30)),Subscriptions!$F30)&lt;&gt;0,0,IF(EDATE(Subscriptions!$J30,((YEAR(G$4)-YEAR(Subscriptions!$J30))*12+MONTH(G$4)-MONTH(Subscriptions!$J30)))&lt;Subscriptions!$S30,Subscriptions!$G30,IF(Subscriptions!$E30="Cancelling",0,Subscriptions!$G30*(1+N(Subscriptions!$N30)))))))</f>
        <v/>
      </c>
      <c r="H30" s="23">
        <f>IF(OR(Subscriptions!$S30="",Subscriptions!$E30="Cancelled"),0,IF(((YEAR(H$4)-YEAR(Subscriptions!$J30))*12+MONTH(H$4)-MONTH(Subscriptions!$J30))&lt;0,0,IF(MOD(((YEAR(H$4)-YEAR(Subscriptions!$J30))*12+MONTH(H$4)-MONTH(Subscriptions!$J30)),Subscriptions!$F30)&lt;&gt;0,0,IF(EDATE(Subscriptions!$J30,((YEAR(H$4)-YEAR(Subscriptions!$J30))*12+MONTH(H$4)-MONTH(Subscriptions!$J30)))&lt;Subscriptions!$S30,Subscriptions!$G30,IF(Subscriptions!$E30="Cancelling",0,Subscriptions!$G30*(1+N(Subscriptions!$N30)))))))</f>
        <v/>
      </c>
      <c r="I30" s="23">
        <f>IF(OR(Subscriptions!$S30="",Subscriptions!$E30="Cancelled"),0,IF(((YEAR(I$4)-YEAR(Subscriptions!$J30))*12+MONTH(I$4)-MONTH(Subscriptions!$J30))&lt;0,0,IF(MOD(((YEAR(I$4)-YEAR(Subscriptions!$J30))*12+MONTH(I$4)-MONTH(Subscriptions!$J30)),Subscriptions!$F30)&lt;&gt;0,0,IF(EDATE(Subscriptions!$J30,((YEAR(I$4)-YEAR(Subscriptions!$J30))*12+MONTH(I$4)-MONTH(Subscriptions!$J30)))&lt;Subscriptions!$S30,Subscriptions!$G30,IF(Subscriptions!$E30="Cancelling",0,Subscriptions!$G30*(1+N(Subscriptions!$N30)))))))</f>
        <v/>
      </c>
      <c r="J30" s="23">
        <f>IF(OR(Subscriptions!$S30="",Subscriptions!$E30="Cancelled"),0,IF(((YEAR(J$4)-YEAR(Subscriptions!$J30))*12+MONTH(J$4)-MONTH(Subscriptions!$J30))&lt;0,0,IF(MOD(((YEAR(J$4)-YEAR(Subscriptions!$J30))*12+MONTH(J$4)-MONTH(Subscriptions!$J30)),Subscriptions!$F30)&lt;&gt;0,0,IF(EDATE(Subscriptions!$J30,((YEAR(J$4)-YEAR(Subscriptions!$J30))*12+MONTH(J$4)-MONTH(Subscriptions!$J30)))&lt;Subscriptions!$S30,Subscriptions!$G30,IF(Subscriptions!$E30="Cancelling",0,Subscriptions!$G30*(1+N(Subscriptions!$N30)))))))</f>
        <v/>
      </c>
      <c r="K30" s="23">
        <f>IF(OR(Subscriptions!$S30="",Subscriptions!$E30="Cancelled"),0,IF(((YEAR(K$4)-YEAR(Subscriptions!$J30))*12+MONTH(K$4)-MONTH(Subscriptions!$J30))&lt;0,0,IF(MOD(((YEAR(K$4)-YEAR(Subscriptions!$J30))*12+MONTH(K$4)-MONTH(Subscriptions!$J30)),Subscriptions!$F30)&lt;&gt;0,0,IF(EDATE(Subscriptions!$J30,((YEAR(K$4)-YEAR(Subscriptions!$J30))*12+MONTH(K$4)-MONTH(Subscriptions!$J30)))&lt;Subscriptions!$S30,Subscriptions!$G30,IF(Subscriptions!$E30="Cancelling",0,Subscriptions!$G30*(1+N(Subscriptions!$N30)))))))</f>
        <v/>
      </c>
      <c r="L30" s="23">
        <f>IF(OR(Subscriptions!$S30="",Subscriptions!$E30="Cancelled"),0,IF(((YEAR(L$4)-YEAR(Subscriptions!$J30))*12+MONTH(L$4)-MONTH(Subscriptions!$J30))&lt;0,0,IF(MOD(((YEAR(L$4)-YEAR(Subscriptions!$J30))*12+MONTH(L$4)-MONTH(Subscriptions!$J30)),Subscriptions!$F30)&lt;&gt;0,0,IF(EDATE(Subscriptions!$J30,((YEAR(L$4)-YEAR(Subscriptions!$J30))*12+MONTH(L$4)-MONTH(Subscriptions!$J30)))&lt;Subscriptions!$S30,Subscriptions!$G30,IF(Subscriptions!$E30="Cancelling",0,Subscriptions!$G30*(1+N(Subscriptions!$N30)))))))</f>
        <v/>
      </c>
      <c r="M30" s="23">
        <f>IF(OR(Subscriptions!$S30="",Subscriptions!$E30="Cancelled"),0,IF(((YEAR(M$4)-YEAR(Subscriptions!$J30))*12+MONTH(M$4)-MONTH(Subscriptions!$J30))&lt;0,0,IF(MOD(((YEAR(M$4)-YEAR(Subscriptions!$J30))*12+MONTH(M$4)-MONTH(Subscriptions!$J30)),Subscriptions!$F30)&lt;&gt;0,0,IF(EDATE(Subscriptions!$J30,((YEAR(M$4)-YEAR(Subscriptions!$J30))*12+MONTH(M$4)-MONTH(Subscriptions!$J30)))&lt;Subscriptions!$S30,Subscriptions!$G30,IF(Subscriptions!$E30="Cancelling",0,Subscriptions!$G30*(1+N(Subscriptions!$N30)))))))</f>
        <v/>
      </c>
      <c r="N30" s="23">
        <f>IF(OR(Subscriptions!$S30="",Subscriptions!$E30="Cancelled"),0,IF(((YEAR(N$4)-YEAR(Subscriptions!$J30))*12+MONTH(N$4)-MONTH(Subscriptions!$J30))&lt;0,0,IF(MOD(((YEAR(N$4)-YEAR(Subscriptions!$J30))*12+MONTH(N$4)-MONTH(Subscriptions!$J30)),Subscriptions!$F30)&lt;&gt;0,0,IF(EDATE(Subscriptions!$J30,((YEAR(N$4)-YEAR(Subscriptions!$J30))*12+MONTH(N$4)-MONTH(Subscriptions!$J30)))&lt;Subscriptions!$S30,Subscriptions!$G30,IF(Subscriptions!$E30="Cancelling",0,Subscriptions!$G30*(1+N(Subscriptions!$N30)))))))</f>
        <v/>
      </c>
      <c r="O30" s="20">
        <f>SUM(C30:N30)</f>
        <v/>
      </c>
    </row>
    <row r="31">
      <c r="A31" s="15">
        <f>IF(Subscriptions!A31="","",Subscriptions!A31)</f>
        <v/>
      </c>
      <c r="B31" s="15">
        <f>IF(Subscriptions!A31="","",Subscriptions!E31)</f>
        <v/>
      </c>
      <c r="C31" s="23">
        <f>IF(OR(Subscriptions!$S31="",Subscriptions!$E31="Cancelled"),0,IF(((YEAR(C$4)-YEAR(Subscriptions!$J31))*12+MONTH(C$4)-MONTH(Subscriptions!$J31))&lt;0,0,IF(MOD(((YEAR(C$4)-YEAR(Subscriptions!$J31))*12+MONTH(C$4)-MONTH(Subscriptions!$J31)),Subscriptions!$F31)&lt;&gt;0,0,IF(EDATE(Subscriptions!$J31,((YEAR(C$4)-YEAR(Subscriptions!$J31))*12+MONTH(C$4)-MONTH(Subscriptions!$J31)))&lt;Subscriptions!$S31,Subscriptions!$G31,IF(Subscriptions!$E31="Cancelling",0,Subscriptions!$G31*(1+N(Subscriptions!$N31)))))))</f>
        <v/>
      </c>
      <c r="D31" s="23">
        <f>IF(OR(Subscriptions!$S31="",Subscriptions!$E31="Cancelled"),0,IF(((YEAR(D$4)-YEAR(Subscriptions!$J31))*12+MONTH(D$4)-MONTH(Subscriptions!$J31))&lt;0,0,IF(MOD(((YEAR(D$4)-YEAR(Subscriptions!$J31))*12+MONTH(D$4)-MONTH(Subscriptions!$J31)),Subscriptions!$F31)&lt;&gt;0,0,IF(EDATE(Subscriptions!$J31,((YEAR(D$4)-YEAR(Subscriptions!$J31))*12+MONTH(D$4)-MONTH(Subscriptions!$J31)))&lt;Subscriptions!$S31,Subscriptions!$G31,IF(Subscriptions!$E31="Cancelling",0,Subscriptions!$G31*(1+N(Subscriptions!$N31)))))))</f>
        <v/>
      </c>
      <c r="E31" s="23">
        <f>IF(OR(Subscriptions!$S31="",Subscriptions!$E31="Cancelled"),0,IF(((YEAR(E$4)-YEAR(Subscriptions!$J31))*12+MONTH(E$4)-MONTH(Subscriptions!$J31))&lt;0,0,IF(MOD(((YEAR(E$4)-YEAR(Subscriptions!$J31))*12+MONTH(E$4)-MONTH(Subscriptions!$J31)),Subscriptions!$F31)&lt;&gt;0,0,IF(EDATE(Subscriptions!$J31,((YEAR(E$4)-YEAR(Subscriptions!$J31))*12+MONTH(E$4)-MONTH(Subscriptions!$J31)))&lt;Subscriptions!$S31,Subscriptions!$G31,IF(Subscriptions!$E31="Cancelling",0,Subscriptions!$G31*(1+N(Subscriptions!$N31)))))))</f>
        <v/>
      </c>
      <c r="F31" s="23">
        <f>IF(OR(Subscriptions!$S31="",Subscriptions!$E31="Cancelled"),0,IF(((YEAR(F$4)-YEAR(Subscriptions!$J31))*12+MONTH(F$4)-MONTH(Subscriptions!$J31))&lt;0,0,IF(MOD(((YEAR(F$4)-YEAR(Subscriptions!$J31))*12+MONTH(F$4)-MONTH(Subscriptions!$J31)),Subscriptions!$F31)&lt;&gt;0,0,IF(EDATE(Subscriptions!$J31,((YEAR(F$4)-YEAR(Subscriptions!$J31))*12+MONTH(F$4)-MONTH(Subscriptions!$J31)))&lt;Subscriptions!$S31,Subscriptions!$G31,IF(Subscriptions!$E31="Cancelling",0,Subscriptions!$G31*(1+N(Subscriptions!$N31)))))))</f>
        <v/>
      </c>
      <c r="G31" s="23">
        <f>IF(OR(Subscriptions!$S31="",Subscriptions!$E31="Cancelled"),0,IF(((YEAR(G$4)-YEAR(Subscriptions!$J31))*12+MONTH(G$4)-MONTH(Subscriptions!$J31))&lt;0,0,IF(MOD(((YEAR(G$4)-YEAR(Subscriptions!$J31))*12+MONTH(G$4)-MONTH(Subscriptions!$J31)),Subscriptions!$F31)&lt;&gt;0,0,IF(EDATE(Subscriptions!$J31,((YEAR(G$4)-YEAR(Subscriptions!$J31))*12+MONTH(G$4)-MONTH(Subscriptions!$J31)))&lt;Subscriptions!$S31,Subscriptions!$G31,IF(Subscriptions!$E31="Cancelling",0,Subscriptions!$G31*(1+N(Subscriptions!$N31)))))))</f>
        <v/>
      </c>
      <c r="H31" s="23">
        <f>IF(OR(Subscriptions!$S31="",Subscriptions!$E31="Cancelled"),0,IF(((YEAR(H$4)-YEAR(Subscriptions!$J31))*12+MONTH(H$4)-MONTH(Subscriptions!$J31))&lt;0,0,IF(MOD(((YEAR(H$4)-YEAR(Subscriptions!$J31))*12+MONTH(H$4)-MONTH(Subscriptions!$J31)),Subscriptions!$F31)&lt;&gt;0,0,IF(EDATE(Subscriptions!$J31,((YEAR(H$4)-YEAR(Subscriptions!$J31))*12+MONTH(H$4)-MONTH(Subscriptions!$J31)))&lt;Subscriptions!$S31,Subscriptions!$G31,IF(Subscriptions!$E31="Cancelling",0,Subscriptions!$G31*(1+N(Subscriptions!$N31)))))))</f>
        <v/>
      </c>
      <c r="I31" s="23">
        <f>IF(OR(Subscriptions!$S31="",Subscriptions!$E31="Cancelled"),0,IF(((YEAR(I$4)-YEAR(Subscriptions!$J31))*12+MONTH(I$4)-MONTH(Subscriptions!$J31))&lt;0,0,IF(MOD(((YEAR(I$4)-YEAR(Subscriptions!$J31))*12+MONTH(I$4)-MONTH(Subscriptions!$J31)),Subscriptions!$F31)&lt;&gt;0,0,IF(EDATE(Subscriptions!$J31,((YEAR(I$4)-YEAR(Subscriptions!$J31))*12+MONTH(I$4)-MONTH(Subscriptions!$J31)))&lt;Subscriptions!$S31,Subscriptions!$G31,IF(Subscriptions!$E31="Cancelling",0,Subscriptions!$G31*(1+N(Subscriptions!$N31)))))))</f>
        <v/>
      </c>
      <c r="J31" s="23">
        <f>IF(OR(Subscriptions!$S31="",Subscriptions!$E31="Cancelled"),0,IF(((YEAR(J$4)-YEAR(Subscriptions!$J31))*12+MONTH(J$4)-MONTH(Subscriptions!$J31))&lt;0,0,IF(MOD(((YEAR(J$4)-YEAR(Subscriptions!$J31))*12+MONTH(J$4)-MONTH(Subscriptions!$J31)),Subscriptions!$F31)&lt;&gt;0,0,IF(EDATE(Subscriptions!$J31,((YEAR(J$4)-YEAR(Subscriptions!$J31))*12+MONTH(J$4)-MONTH(Subscriptions!$J31)))&lt;Subscriptions!$S31,Subscriptions!$G31,IF(Subscriptions!$E31="Cancelling",0,Subscriptions!$G31*(1+N(Subscriptions!$N31)))))))</f>
        <v/>
      </c>
      <c r="K31" s="23">
        <f>IF(OR(Subscriptions!$S31="",Subscriptions!$E31="Cancelled"),0,IF(((YEAR(K$4)-YEAR(Subscriptions!$J31))*12+MONTH(K$4)-MONTH(Subscriptions!$J31))&lt;0,0,IF(MOD(((YEAR(K$4)-YEAR(Subscriptions!$J31))*12+MONTH(K$4)-MONTH(Subscriptions!$J31)),Subscriptions!$F31)&lt;&gt;0,0,IF(EDATE(Subscriptions!$J31,((YEAR(K$4)-YEAR(Subscriptions!$J31))*12+MONTH(K$4)-MONTH(Subscriptions!$J31)))&lt;Subscriptions!$S31,Subscriptions!$G31,IF(Subscriptions!$E31="Cancelling",0,Subscriptions!$G31*(1+N(Subscriptions!$N31)))))))</f>
        <v/>
      </c>
      <c r="L31" s="23">
        <f>IF(OR(Subscriptions!$S31="",Subscriptions!$E31="Cancelled"),0,IF(((YEAR(L$4)-YEAR(Subscriptions!$J31))*12+MONTH(L$4)-MONTH(Subscriptions!$J31))&lt;0,0,IF(MOD(((YEAR(L$4)-YEAR(Subscriptions!$J31))*12+MONTH(L$4)-MONTH(Subscriptions!$J31)),Subscriptions!$F31)&lt;&gt;0,0,IF(EDATE(Subscriptions!$J31,((YEAR(L$4)-YEAR(Subscriptions!$J31))*12+MONTH(L$4)-MONTH(Subscriptions!$J31)))&lt;Subscriptions!$S31,Subscriptions!$G31,IF(Subscriptions!$E31="Cancelling",0,Subscriptions!$G31*(1+N(Subscriptions!$N31)))))))</f>
        <v/>
      </c>
      <c r="M31" s="23">
        <f>IF(OR(Subscriptions!$S31="",Subscriptions!$E31="Cancelled"),0,IF(((YEAR(M$4)-YEAR(Subscriptions!$J31))*12+MONTH(M$4)-MONTH(Subscriptions!$J31))&lt;0,0,IF(MOD(((YEAR(M$4)-YEAR(Subscriptions!$J31))*12+MONTH(M$4)-MONTH(Subscriptions!$J31)),Subscriptions!$F31)&lt;&gt;0,0,IF(EDATE(Subscriptions!$J31,((YEAR(M$4)-YEAR(Subscriptions!$J31))*12+MONTH(M$4)-MONTH(Subscriptions!$J31)))&lt;Subscriptions!$S31,Subscriptions!$G31,IF(Subscriptions!$E31="Cancelling",0,Subscriptions!$G31*(1+N(Subscriptions!$N31)))))))</f>
        <v/>
      </c>
      <c r="N31" s="23">
        <f>IF(OR(Subscriptions!$S31="",Subscriptions!$E31="Cancelled"),0,IF(((YEAR(N$4)-YEAR(Subscriptions!$J31))*12+MONTH(N$4)-MONTH(Subscriptions!$J31))&lt;0,0,IF(MOD(((YEAR(N$4)-YEAR(Subscriptions!$J31))*12+MONTH(N$4)-MONTH(Subscriptions!$J31)),Subscriptions!$F31)&lt;&gt;0,0,IF(EDATE(Subscriptions!$J31,((YEAR(N$4)-YEAR(Subscriptions!$J31))*12+MONTH(N$4)-MONTH(Subscriptions!$J31)))&lt;Subscriptions!$S31,Subscriptions!$G31,IF(Subscriptions!$E31="Cancelling",0,Subscriptions!$G31*(1+N(Subscriptions!$N31)))))))</f>
        <v/>
      </c>
      <c r="O31" s="20">
        <f>SUM(C31:N31)</f>
        <v/>
      </c>
    </row>
    <row r="32">
      <c r="A32" s="15">
        <f>IF(Subscriptions!A32="","",Subscriptions!A32)</f>
        <v/>
      </c>
      <c r="B32" s="15">
        <f>IF(Subscriptions!A32="","",Subscriptions!E32)</f>
        <v/>
      </c>
      <c r="C32" s="23">
        <f>IF(OR(Subscriptions!$S32="",Subscriptions!$E32="Cancelled"),0,IF(((YEAR(C$4)-YEAR(Subscriptions!$J32))*12+MONTH(C$4)-MONTH(Subscriptions!$J32))&lt;0,0,IF(MOD(((YEAR(C$4)-YEAR(Subscriptions!$J32))*12+MONTH(C$4)-MONTH(Subscriptions!$J32)),Subscriptions!$F32)&lt;&gt;0,0,IF(EDATE(Subscriptions!$J32,((YEAR(C$4)-YEAR(Subscriptions!$J32))*12+MONTH(C$4)-MONTH(Subscriptions!$J32)))&lt;Subscriptions!$S32,Subscriptions!$G32,IF(Subscriptions!$E32="Cancelling",0,Subscriptions!$G32*(1+N(Subscriptions!$N32)))))))</f>
        <v/>
      </c>
      <c r="D32" s="23">
        <f>IF(OR(Subscriptions!$S32="",Subscriptions!$E32="Cancelled"),0,IF(((YEAR(D$4)-YEAR(Subscriptions!$J32))*12+MONTH(D$4)-MONTH(Subscriptions!$J32))&lt;0,0,IF(MOD(((YEAR(D$4)-YEAR(Subscriptions!$J32))*12+MONTH(D$4)-MONTH(Subscriptions!$J32)),Subscriptions!$F32)&lt;&gt;0,0,IF(EDATE(Subscriptions!$J32,((YEAR(D$4)-YEAR(Subscriptions!$J32))*12+MONTH(D$4)-MONTH(Subscriptions!$J32)))&lt;Subscriptions!$S32,Subscriptions!$G32,IF(Subscriptions!$E32="Cancelling",0,Subscriptions!$G32*(1+N(Subscriptions!$N32)))))))</f>
        <v/>
      </c>
      <c r="E32" s="23">
        <f>IF(OR(Subscriptions!$S32="",Subscriptions!$E32="Cancelled"),0,IF(((YEAR(E$4)-YEAR(Subscriptions!$J32))*12+MONTH(E$4)-MONTH(Subscriptions!$J32))&lt;0,0,IF(MOD(((YEAR(E$4)-YEAR(Subscriptions!$J32))*12+MONTH(E$4)-MONTH(Subscriptions!$J32)),Subscriptions!$F32)&lt;&gt;0,0,IF(EDATE(Subscriptions!$J32,((YEAR(E$4)-YEAR(Subscriptions!$J32))*12+MONTH(E$4)-MONTH(Subscriptions!$J32)))&lt;Subscriptions!$S32,Subscriptions!$G32,IF(Subscriptions!$E32="Cancelling",0,Subscriptions!$G32*(1+N(Subscriptions!$N32)))))))</f>
        <v/>
      </c>
      <c r="F32" s="23">
        <f>IF(OR(Subscriptions!$S32="",Subscriptions!$E32="Cancelled"),0,IF(((YEAR(F$4)-YEAR(Subscriptions!$J32))*12+MONTH(F$4)-MONTH(Subscriptions!$J32))&lt;0,0,IF(MOD(((YEAR(F$4)-YEAR(Subscriptions!$J32))*12+MONTH(F$4)-MONTH(Subscriptions!$J32)),Subscriptions!$F32)&lt;&gt;0,0,IF(EDATE(Subscriptions!$J32,((YEAR(F$4)-YEAR(Subscriptions!$J32))*12+MONTH(F$4)-MONTH(Subscriptions!$J32)))&lt;Subscriptions!$S32,Subscriptions!$G32,IF(Subscriptions!$E32="Cancelling",0,Subscriptions!$G32*(1+N(Subscriptions!$N32)))))))</f>
        <v/>
      </c>
      <c r="G32" s="23">
        <f>IF(OR(Subscriptions!$S32="",Subscriptions!$E32="Cancelled"),0,IF(((YEAR(G$4)-YEAR(Subscriptions!$J32))*12+MONTH(G$4)-MONTH(Subscriptions!$J32))&lt;0,0,IF(MOD(((YEAR(G$4)-YEAR(Subscriptions!$J32))*12+MONTH(G$4)-MONTH(Subscriptions!$J32)),Subscriptions!$F32)&lt;&gt;0,0,IF(EDATE(Subscriptions!$J32,((YEAR(G$4)-YEAR(Subscriptions!$J32))*12+MONTH(G$4)-MONTH(Subscriptions!$J32)))&lt;Subscriptions!$S32,Subscriptions!$G32,IF(Subscriptions!$E32="Cancelling",0,Subscriptions!$G32*(1+N(Subscriptions!$N32)))))))</f>
        <v/>
      </c>
      <c r="H32" s="23">
        <f>IF(OR(Subscriptions!$S32="",Subscriptions!$E32="Cancelled"),0,IF(((YEAR(H$4)-YEAR(Subscriptions!$J32))*12+MONTH(H$4)-MONTH(Subscriptions!$J32))&lt;0,0,IF(MOD(((YEAR(H$4)-YEAR(Subscriptions!$J32))*12+MONTH(H$4)-MONTH(Subscriptions!$J32)),Subscriptions!$F32)&lt;&gt;0,0,IF(EDATE(Subscriptions!$J32,((YEAR(H$4)-YEAR(Subscriptions!$J32))*12+MONTH(H$4)-MONTH(Subscriptions!$J32)))&lt;Subscriptions!$S32,Subscriptions!$G32,IF(Subscriptions!$E32="Cancelling",0,Subscriptions!$G32*(1+N(Subscriptions!$N32)))))))</f>
        <v/>
      </c>
      <c r="I32" s="23">
        <f>IF(OR(Subscriptions!$S32="",Subscriptions!$E32="Cancelled"),0,IF(((YEAR(I$4)-YEAR(Subscriptions!$J32))*12+MONTH(I$4)-MONTH(Subscriptions!$J32))&lt;0,0,IF(MOD(((YEAR(I$4)-YEAR(Subscriptions!$J32))*12+MONTH(I$4)-MONTH(Subscriptions!$J32)),Subscriptions!$F32)&lt;&gt;0,0,IF(EDATE(Subscriptions!$J32,((YEAR(I$4)-YEAR(Subscriptions!$J32))*12+MONTH(I$4)-MONTH(Subscriptions!$J32)))&lt;Subscriptions!$S32,Subscriptions!$G32,IF(Subscriptions!$E32="Cancelling",0,Subscriptions!$G32*(1+N(Subscriptions!$N32)))))))</f>
        <v/>
      </c>
      <c r="J32" s="23">
        <f>IF(OR(Subscriptions!$S32="",Subscriptions!$E32="Cancelled"),0,IF(((YEAR(J$4)-YEAR(Subscriptions!$J32))*12+MONTH(J$4)-MONTH(Subscriptions!$J32))&lt;0,0,IF(MOD(((YEAR(J$4)-YEAR(Subscriptions!$J32))*12+MONTH(J$4)-MONTH(Subscriptions!$J32)),Subscriptions!$F32)&lt;&gt;0,0,IF(EDATE(Subscriptions!$J32,((YEAR(J$4)-YEAR(Subscriptions!$J32))*12+MONTH(J$4)-MONTH(Subscriptions!$J32)))&lt;Subscriptions!$S32,Subscriptions!$G32,IF(Subscriptions!$E32="Cancelling",0,Subscriptions!$G32*(1+N(Subscriptions!$N32)))))))</f>
        <v/>
      </c>
      <c r="K32" s="23">
        <f>IF(OR(Subscriptions!$S32="",Subscriptions!$E32="Cancelled"),0,IF(((YEAR(K$4)-YEAR(Subscriptions!$J32))*12+MONTH(K$4)-MONTH(Subscriptions!$J32))&lt;0,0,IF(MOD(((YEAR(K$4)-YEAR(Subscriptions!$J32))*12+MONTH(K$4)-MONTH(Subscriptions!$J32)),Subscriptions!$F32)&lt;&gt;0,0,IF(EDATE(Subscriptions!$J32,((YEAR(K$4)-YEAR(Subscriptions!$J32))*12+MONTH(K$4)-MONTH(Subscriptions!$J32)))&lt;Subscriptions!$S32,Subscriptions!$G32,IF(Subscriptions!$E32="Cancelling",0,Subscriptions!$G32*(1+N(Subscriptions!$N32)))))))</f>
        <v/>
      </c>
      <c r="L32" s="23">
        <f>IF(OR(Subscriptions!$S32="",Subscriptions!$E32="Cancelled"),0,IF(((YEAR(L$4)-YEAR(Subscriptions!$J32))*12+MONTH(L$4)-MONTH(Subscriptions!$J32))&lt;0,0,IF(MOD(((YEAR(L$4)-YEAR(Subscriptions!$J32))*12+MONTH(L$4)-MONTH(Subscriptions!$J32)),Subscriptions!$F32)&lt;&gt;0,0,IF(EDATE(Subscriptions!$J32,((YEAR(L$4)-YEAR(Subscriptions!$J32))*12+MONTH(L$4)-MONTH(Subscriptions!$J32)))&lt;Subscriptions!$S32,Subscriptions!$G32,IF(Subscriptions!$E32="Cancelling",0,Subscriptions!$G32*(1+N(Subscriptions!$N32)))))))</f>
        <v/>
      </c>
      <c r="M32" s="23">
        <f>IF(OR(Subscriptions!$S32="",Subscriptions!$E32="Cancelled"),0,IF(((YEAR(M$4)-YEAR(Subscriptions!$J32))*12+MONTH(M$4)-MONTH(Subscriptions!$J32))&lt;0,0,IF(MOD(((YEAR(M$4)-YEAR(Subscriptions!$J32))*12+MONTH(M$4)-MONTH(Subscriptions!$J32)),Subscriptions!$F32)&lt;&gt;0,0,IF(EDATE(Subscriptions!$J32,((YEAR(M$4)-YEAR(Subscriptions!$J32))*12+MONTH(M$4)-MONTH(Subscriptions!$J32)))&lt;Subscriptions!$S32,Subscriptions!$G32,IF(Subscriptions!$E32="Cancelling",0,Subscriptions!$G32*(1+N(Subscriptions!$N32)))))))</f>
        <v/>
      </c>
      <c r="N32" s="23">
        <f>IF(OR(Subscriptions!$S32="",Subscriptions!$E32="Cancelled"),0,IF(((YEAR(N$4)-YEAR(Subscriptions!$J32))*12+MONTH(N$4)-MONTH(Subscriptions!$J32))&lt;0,0,IF(MOD(((YEAR(N$4)-YEAR(Subscriptions!$J32))*12+MONTH(N$4)-MONTH(Subscriptions!$J32)),Subscriptions!$F32)&lt;&gt;0,0,IF(EDATE(Subscriptions!$J32,((YEAR(N$4)-YEAR(Subscriptions!$J32))*12+MONTH(N$4)-MONTH(Subscriptions!$J32)))&lt;Subscriptions!$S32,Subscriptions!$G32,IF(Subscriptions!$E32="Cancelling",0,Subscriptions!$G32*(1+N(Subscriptions!$N32)))))))</f>
        <v/>
      </c>
      <c r="O32" s="20">
        <f>SUM(C32:N32)</f>
        <v/>
      </c>
    </row>
    <row r="33">
      <c r="A33" s="15">
        <f>IF(Subscriptions!A33="","",Subscriptions!A33)</f>
        <v/>
      </c>
      <c r="B33" s="15">
        <f>IF(Subscriptions!A33="","",Subscriptions!E33)</f>
        <v/>
      </c>
      <c r="C33" s="23">
        <f>IF(OR(Subscriptions!$S33="",Subscriptions!$E33="Cancelled"),0,IF(((YEAR(C$4)-YEAR(Subscriptions!$J33))*12+MONTH(C$4)-MONTH(Subscriptions!$J33))&lt;0,0,IF(MOD(((YEAR(C$4)-YEAR(Subscriptions!$J33))*12+MONTH(C$4)-MONTH(Subscriptions!$J33)),Subscriptions!$F33)&lt;&gt;0,0,IF(EDATE(Subscriptions!$J33,((YEAR(C$4)-YEAR(Subscriptions!$J33))*12+MONTH(C$4)-MONTH(Subscriptions!$J33)))&lt;Subscriptions!$S33,Subscriptions!$G33,IF(Subscriptions!$E33="Cancelling",0,Subscriptions!$G33*(1+N(Subscriptions!$N33)))))))</f>
        <v/>
      </c>
      <c r="D33" s="23">
        <f>IF(OR(Subscriptions!$S33="",Subscriptions!$E33="Cancelled"),0,IF(((YEAR(D$4)-YEAR(Subscriptions!$J33))*12+MONTH(D$4)-MONTH(Subscriptions!$J33))&lt;0,0,IF(MOD(((YEAR(D$4)-YEAR(Subscriptions!$J33))*12+MONTH(D$4)-MONTH(Subscriptions!$J33)),Subscriptions!$F33)&lt;&gt;0,0,IF(EDATE(Subscriptions!$J33,((YEAR(D$4)-YEAR(Subscriptions!$J33))*12+MONTH(D$4)-MONTH(Subscriptions!$J33)))&lt;Subscriptions!$S33,Subscriptions!$G33,IF(Subscriptions!$E33="Cancelling",0,Subscriptions!$G33*(1+N(Subscriptions!$N33)))))))</f>
        <v/>
      </c>
      <c r="E33" s="23">
        <f>IF(OR(Subscriptions!$S33="",Subscriptions!$E33="Cancelled"),0,IF(((YEAR(E$4)-YEAR(Subscriptions!$J33))*12+MONTH(E$4)-MONTH(Subscriptions!$J33))&lt;0,0,IF(MOD(((YEAR(E$4)-YEAR(Subscriptions!$J33))*12+MONTH(E$4)-MONTH(Subscriptions!$J33)),Subscriptions!$F33)&lt;&gt;0,0,IF(EDATE(Subscriptions!$J33,((YEAR(E$4)-YEAR(Subscriptions!$J33))*12+MONTH(E$4)-MONTH(Subscriptions!$J33)))&lt;Subscriptions!$S33,Subscriptions!$G33,IF(Subscriptions!$E33="Cancelling",0,Subscriptions!$G33*(1+N(Subscriptions!$N33)))))))</f>
        <v/>
      </c>
      <c r="F33" s="23">
        <f>IF(OR(Subscriptions!$S33="",Subscriptions!$E33="Cancelled"),0,IF(((YEAR(F$4)-YEAR(Subscriptions!$J33))*12+MONTH(F$4)-MONTH(Subscriptions!$J33))&lt;0,0,IF(MOD(((YEAR(F$4)-YEAR(Subscriptions!$J33))*12+MONTH(F$4)-MONTH(Subscriptions!$J33)),Subscriptions!$F33)&lt;&gt;0,0,IF(EDATE(Subscriptions!$J33,((YEAR(F$4)-YEAR(Subscriptions!$J33))*12+MONTH(F$4)-MONTH(Subscriptions!$J33)))&lt;Subscriptions!$S33,Subscriptions!$G33,IF(Subscriptions!$E33="Cancelling",0,Subscriptions!$G33*(1+N(Subscriptions!$N33)))))))</f>
        <v/>
      </c>
      <c r="G33" s="23">
        <f>IF(OR(Subscriptions!$S33="",Subscriptions!$E33="Cancelled"),0,IF(((YEAR(G$4)-YEAR(Subscriptions!$J33))*12+MONTH(G$4)-MONTH(Subscriptions!$J33))&lt;0,0,IF(MOD(((YEAR(G$4)-YEAR(Subscriptions!$J33))*12+MONTH(G$4)-MONTH(Subscriptions!$J33)),Subscriptions!$F33)&lt;&gt;0,0,IF(EDATE(Subscriptions!$J33,((YEAR(G$4)-YEAR(Subscriptions!$J33))*12+MONTH(G$4)-MONTH(Subscriptions!$J33)))&lt;Subscriptions!$S33,Subscriptions!$G33,IF(Subscriptions!$E33="Cancelling",0,Subscriptions!$G33*(1+N(Subscriptions!$N33)))))))</f>
        <v/>
      </c>
      <c r="H33" s="23">
        <f>IF(OR(Subscriptions!$S33="",Subscriptions!$E33="Cancelled"),0,IF(((YEAR(H$4)-YEAR(Subscriptions!$J33))*12+MONTH(H$4)-MONTH(Subscriptions!$J33))&lt;0,0,IF(MOD(((YEAR(H$4)-YEAR(Subscriptions!$J33))*12+MONTH(H$4)-MONTH(Subscriptions!$J33)),Subscriptions!$F33)&lt;&gt;0,0,IF(EDATE(Subscriptions!$J33,((YEAR(H$4)-YEAR(Subscriptions!$J33))*12+MONTH(H$4)-MONTH(Subscriptions!$J33)))&lt;Subscriptions!$S33,Subscriptions!$G33,IF(Subscriptions!$E33="Cancelling",0,Subscriptions!$G33*(1+N(Subscriptions!$N33)))))))</f>
        <v/>
      </c>
      <c r="I33" s="23">
        <f>IF(OR(Subscriptions!$S33="",Subscriptions!$E33="Cancelled"),0,IF(((YEAR(I$4)-YEAR(Subscriptions!$J33))*12+MONTH(I$4)-MONTH(Subscriptions!$J33))&lt;0,0,IF(MOD(((YEAR(I$4)-YEAR(Subscriptions!$J33))*12+MONTH(I$4)-MONTH(Subscriptions!$J33)),Subscriptions!$F33)&lt;&gt;0,0,IF(EDATE(Subscriptions!$J33,((YEAR(I$4)-YEAR(Subscriptions!$J33))*12+MONTH(I$4)-MONTH(Subscriptions!$J33)))&lt;Subscriptions!$S33,Subscriptions!$G33,IF(Subscriptions!$E33="Cancelling",0,Subscriptions!$G33*(1+N(Subscriptions!$N33)))))))</f>
        <v/>
      </c>
      <c r="J33" s="23">
        <f>IF(OR(Subscriptions!$S33="",Subscriptions!$E33="Cancelled"),0,IF(((YEAR(J$4)-YEAR(Subscriptions!$J33))*12+MONTH(J$4)-MONTH(Subscriptions!$J33))&lt;0,0,IF(MOD(((YEAR(J$4)-YEAR(Subscriptions!$J33))*12+MONTH(J$4)-MONTH(Subscriptions!$J33)),Subscriptions!$F33)&lt;&gt;0,0,IF(EDATE(Subscriptions!$J33,((YEAR(J$4)-YEAR(Subscriptions!$J33))*12+MONTH(J$4)-MONTH(Subscriptions!$J33)))&lt;Subscriptions!$S33,Subscriptions!$G33,IF(Subscriptions!$E33="Cancelling",0,Subscriptions!$G33*(1+N(Subscriptions!$N33)))))))</f>
        <v/>
      </c>
      <c r="K33" s="23">
        <f>IF(OR(Subscriptions!$S33="",Subscriptions!$E33="Cancelled"),0,IF(((YEAR(K$4)-YEAR(Subscriptions!$J33))*12+MONTH(K$4)-MONTH(Subscriptions!$J33))&lt;0,0,IF(MOD(((YEAR(K$4)-YEAR(Subscriptions!$J33))*12+MONTH(K$4)-MONTH(Subscriptions!$J33)),Subscriptions!$F33)&lt;&gt;0,0,IF(EDATE(Subscriptions!$J33,((YEAR(K$4)-YEAR(Subscriptions!$J33))*12+MONTH(K$4)-MONTH(Subscriptions!$J33)))&lt;Subscriptions!$S33,Subscriptions!$G33,IF(Subscriptions!$E33="Cancelling",0,Subscriptions!$G33*(1+N(Subscriptions!$N33)))))))</f>
        <v/>
      </c>
      <c r="L33" s="23">
        <f>IF(OR(Subscriptions!$S33="",Subscriptions!$E33="Cancelled"),0,IF(((YEAR(L$4)-YEAR(Subscriptions!$J33))*12+MONTH(L$4)-MONTH(Subscriptions!$J33))&lt;0,0,IF(MOD(((YEAR(L$4)-YEAR(Subscriptions!$J33))*12+MONTH(L$4)-MONTH(Subscriptions!$J33)),Subscriptions!$F33)&lt;&gt;0,0,IF(EDATE(Subscriptions!$J33,((YEAR(L$4)-YEAR(Subscriptions!$J33))*12+MONTH(L$4)-MONTH(Subscriptions!$J33)))&lt;Subscriptions!$S33,Subscriptions!$G33,IF(Subscriptions!$E33="Cancelling",0,Subscriptions!$G33*(1+N(Subscriptions!$N33)))))))</f>
        <v/>
      </c>
      <c r="M33" s="23">
        <f>IF(OR(Subscriptions!$S33="",Subscriptions!$E33="Cancelled"),0,IF(((YEAR(M$4)-YEAR(Subscriptions!$J33))*12+MONTH(M$4)-MONTH(Subscriptions!$J33))&lt;0,0,IF(MOD(((YEAR(M$4)-YEAR(Subscriptions!$J33))*12+MONTH(M$4)-MONTH(Subscriptions!$J33)),Subscriptions!$F33)&lt;&gt;0,0,IF(EDATE(Subscriptions!$J33,((YEAR(M$4)-YEAR(Subscriptions!$J33))*12+MONTH(M$4)-MONTH(Subscriptions!$J33)))&lt;Subscriptions!$S33,Subscriptions!$G33,IF(Subscriptions!$E33="Cancelling",0,Subscriptions!$G33*(1+N(Subscriptions!$N33)))))))</f>
        <v/>
      </c>
      <c r="N33" s="23">
        <f>IF(OR(Subscriptions!$S33="",Subscriptions!$E33="Cancelled"),0,IF(((YEAR(N$4)-YEAR(Subscriptions!$J33))*12+MONTH(N$4)-MONTH(Subscriptions!$J33))&lt;0,0,IF(MOD(((YEAR(N$4)-YEAR(Subscriptions!$J33))*12+MONTH(N$4)-MONTH(Subscriptions!$J33)),Subscriptions!$F33)&lt;&gt;0,0,IF(EDATE(Subscriptions!$J33,((YEAR(N$4)-YEAR(Subscriptions!$J33))*12+MONTH(N$4)-MONTH(Subscriptions!$J33)))&lt;Subscriptions!$S33,Subscriptions!$G33,IF(Subscriptions!$E33="Cancelling",0,Subscriptions!$G33*(1+N(Subscriptions!$N33)))))))</f>
        <v/>
      </c>
      <c r="O33" s="20">
        <f>SUM(C33:N33)</f>
        <v/>
      </c>
    </row>
    <row r="34">
      <c r="A34" s="15">
        <f>IF(Subscriptions!A34="","",Subscriptions!A34)</f>
        <v/>
      </c>
      <c r="B34" s="15">
        <f>IF(Subscriptions!A34="","",Subscriptions!E34)</f>
        <v/>
      </c>
      <c r="C34" s="23">
        <f>IF(OR(Subscriptions!$S34="",Subscriptions!$E34="Cancelled"),0,IF(((YEAR(C$4)-YEAR(Subscriptions!$J34))*12+MONTH(C$4)-MONTH(Subscriptions!$J34))&lt;0,0,IF(MOD(((YEAR(C$4)-YEAR(Subscriptions!$J34))*12+MONTH(C$4)-MONTH(Subscriptions!$J34)),Subscriptions!$F34)&lt;&gt;0,0,IF(EDATE(Subscriptions!$J34,((YEAR(C$4)-YEAR(Subscriptions!$J34))*12+MONTH(C$4)-MONTH(Subscriptions!$J34)))&lt;Subscriptions!$S34,Subscriptions!$G34,IF(Subscriptions!$E34="Cancelling",0,Subscriptions!$G34*(1+N(Subscriptions!$N34)))))))</f>
        <v/>
      </c>
      <c r="D34" s="23">
        <f>IF(OR(Subscriptions!$S34="",Subscriptions!$E34="Cancelled"),0,IF(((YEAR(D$4)-YEAR(Subscriptions!$J34))*12+MONTH(D$4)-MONTH(Subscriptions!$J34))&lt;0,0,IF(MOD(((YEAR(D$4)-YEAR(Subscriptions!$J34))*12+MONTH(D$4)-MONTH(Subscriptions!$J34)),Subscriptions!$F34)&lt;&gt;0,0,IF(EDATE(Subscriptions!$J34,((YEAR(D$4)-YEAR(Subscriptions!$J34))*12+MONTH(D$4)-MONTH(Subscriptions!$J34)))&lt;Subscriptions!$S34,Subscriptions!$G34,IF(Subscriptions!$E34="Cancelling",0,Subscriptions!$G34*(1+N(Subscriptions!$N34)))))))</f>
        <v/>
      </c>
      <c r="E34" s="23">
        <f>IF(OR(Subscriptions!$S34="",Subscriptions!$E34="Cancelled"),0,IF(((YEAR(E$4)-YEAR(Subscriptions!$J34))*12+MONTH(E$4)-MONTH(Subscriptions!$J34))&lt;0,0,IF(MOD(((YEAR(E$4)-YEAR(Subscriptions!$J34))*12+MONTH(E$4)-MONTH(Subscriptions!$J34)),Subscriptions!$F34)&lt;&gt;0,0,IF(EDATE(Subscriptions!$J34,((YEAR(E$4)-YEAR(Subscriptions!$J34))*12+MONTH(E$4)-MONTH(Subscriptions!$J34)))&lt;Subscriptions!$S34,Subscriptions!$G34,IF(Subscriptions!$E34="Cancelling",0,Subscriptions!$G34*(1+N(Subscriptions!$N34)))))))</f>
        <v/>
      </c>
      <c r="F34" s="23">
        <f>IF(OR(Subscriptions!$S34="",Subscriptions!$E34="Cancelled"),0,IF(((YEAR(F$4)-YEAR(Subscriptions!$J34))*12+MONTH(F$4)-MONTH(Subscriptions!$J34))&lt;0,0,IF(MOD(((YEAR(F$4)-YEAR(Subscriptions!$J34))*12+MONTH(F$4)-MONTH(Subscriptions!$J34)),Subscriptions!$F34)&lt;&gt;0,0,IF(EDATE(Subscriptions!$J34,((YEAR(F$4)-YEAR(Subscriptions!$J34))*12+MONTH(F$4)-MONTH(Subscriptions!$J34)))&lt;Subscriptions!$S34,Subscriptions!$G34,IF(Subscriptions!$E34="Cancelling",0,Subscriptions!$G34*(1+N(Subscriptions!$N34)))))))</f>
        <v/>
      </c>
      <c r="G34" s="23">
        <f>IF(OR(Subscriptions!$S34="",Subscriptions!$E34="Cancelled"),0,IF(((YEAR(G$4)-YEAR(Subscriptions!$J34))*12+MONTH(G$4)-MONTH(Subscriptions!$J34))&lt;0,0,IF(MOD(((YEAR(G$4)-YEAR(Subscriptions!$J34))*12+MONTH(G$4)-MONTH(Subscriptions!$J34)),Subscriptions!$F34)&lt;&gt;0,0,IF(EDATE(Subscriptions!$J34,((YEAR(G$4)-YEAR(Subscriptions!$J34))*12+MONTH(G$4)-MONTH(Subscriptions!$J34)))&lt;Subscriptions!$S34,Subscriptions!$G34,IF(Subscriptions!$E34="Cancelling",0,Subscriptions!$G34*(1+N(Subscriptions!$N34)))))))</f>
        <v/>
      </c>
      <c r="H34" s="23">
        <f>IF(OR(Subscriptions!$S34="",Subscriptions!$E34="Cancelled"),0,IF(((YEAR(H$4)-YEAR(Subscriptions!$J34))*12+MONTH(H$4)-MONTH(Subscriptions!$J34))&lt;0,0,IF(MOD(((YEAR(H$4)-YEAR(Subscriptions!$J34))*12+MONTH(H$4)-MONTH(Subscriptions!$J34)),Subscriptions!$F34)&lt;&gt;0,0,IF(EDATE(Subscriptions!$J34,((YEAR(H$4)-YEAR(Subscriptions!$J34))*12+MONTH(H$4)-MONTH(Subscriptions!$J34)))&lt;Subscriptions!$S34,Subscriptions!$G34,IF(Subscriptions!$E34="Cancelling",0,Subscriptions!$G34*(1+N(Subscriptions!$N34)))))))</f>
        <v/>
      </c>
      <c r="I34" s="23">
        <f>IF(OR(Subscriptions!$S34="",Subscriptions!$E34="Cancelled"),0,IF(((YEAR(I$4)-YEAR(Subscriptions!$J34))*12+MONTH(I$4)-MONTH(Subscriptions!$J34))&lt;0,0,IF(MOD(((YEAR(I$4)-YEAR(Subscriptions!$J34))*12+MONTH(I$4)-MONTH(Subscriptions!$J34)),Subscriptions!$F34)&lt;&gt;0,0,IF(EDATE(Subscriptions!$J34,((YEAR(I$4)-YEAR(Subscriptions!$J34))*12+MONTH(I$4)-MONTH(Subscriptions!$J34)))&lt;Subscriptions!$S34,Subscriptions!$G34,IF(Subscriptions!$E34="Cancelling",0,Subscriptions!$G34*(1+N(Subscriptions!$N34)))))))</f>
        <v/>
      </c>
      <c r="J34" s="23">
        <f>IF(OR(Subscriptions!$S34="",Subscriptions!$E34="Cancelled"),0,IF(((YEAR(J$4)-YEAR(Subscriptions!$J34))*12+MONTH(J$4)-MONTH(Subscriptions!$J34))&lt;0,0,IF(MOD(((YEAR(J$4)-YEAR(Subscriptions!$J34))*12+MONTH(J$4)-MONTH(Subscriptions!$J34)),Subscriptions!$F34)&lt;&gt;0,0,IF(EDATE(Subscriptions!$J34,((YEAR(J$4)-YEAR(Subscriptions!$J34))*12+MONTH(J$4)-MONTH(Subscriptions!$J34)))&lt;Subscriptions!$S34,Subscriptions!$G34,IF(Subscriptions!$E34="Cancelling",0,Subscriptions!$G34*(1+N(Subscriptions!$N34)))))))</f>
        <v/>
      </c>
      <c r="K34" s="23">
        <f>IF(OR(Subscriptions!$S34="",Subscriptions!$E34="Cancelled"),0,IF(((YEAR(K$4)-YEAR(Subscriptions!$J34))*12+MONTH(K$4)-MONTH(Subscriptions!$J34))&lt;0,0,IF(MOD(((YEAR(K$4)-YEAR(Subscriptions!$J34))*12+MONTH(K$4)-MONTH(Subscriptions!$J34)),Subscriptions!$F34)&lt;&gt;0,0,IF(EDATE(Subscriptions!$J34,((YEAR(K$4)-YEAR(Subscriptions!$J34))*12+MONTH(K$4)-MONTH(Subscriptions!$J34)))&lt;Subscriptions!$S34,Subscriptions!$G34,IF(Subscriptions!$E34="Cancelling",0,Subscriptions!$G34*(1+N(Subscriptions!$N34)))))))</f>
        <v/>
      </c>
      <c r="L34" s="23">
        <f>IF(OR(Subscriptions!$S34="",Subscriptions!$E34="Cancelled"),0,IF(((YEAR(L$4)-YEAR(Subscriptions!$J34))*12+MONTH(L$4)-MONTH(Subscriptions!$J34))&lt;0,0,IF(MOD(((YEAR(L$4)-YEAR(Subscriptions!$J34))*12+MONTH(L$4)-MONTH(Subscriptions!$J34)),Subscriptions!$F34)&lt;&gt;0,0,IF(EDATE(Subscriptions!$J34,((YEAR(L$4)-YEAR(Subscriptions!$J34))*12+MONTH(L$4)-MONTH(Subscriptions!$J34)))&lt;Subscriptions!$S34,Subscriptions!$G34,IF(Subscriptions!$E34="Cancelling",0,Subscriptions!$G34*(1+N(Subscriptions!$N34)))))))</f>
        <v/>
      </c>
      <c r="M34" s="23">
        <f>IF(OR(Subscriptions!$S34="",Subscriptions!$E34="Cancelled"),0,IF(((YEAR(M$4)-YEAR(Subscriptions!$J34))*12+MONTH(M$4)-MONTH(Subscriptions!$J34))&lt;0,0,IF(MOD(((YEAR(M$4)-YEAR(Subscriptions!$J34))*12+MONTH(M$4)-MONTH(Subscriptions!$J34)),Subscriptions!$F34)&lt;&gt;0,0,IF(EDATE(Subscriptions!$J34,((YEAR(M$4)-YEAR(Subscriptions!$J34))*12+MONTH(M$4)-MONTH(Subscriptions!$J34)))&lt;Subscriptions!$S34,Subscriptions!$G34,IF(Subscriptions!$E34="Cancelling",0,Subscriptions!$G34*(1+N(Subscriptions!$N34)))))))</f>
        <v/>
      </c>
      <c r="N34" s="23">
        <f>IF(OR(Subscriptions!$S34="",Subscriptions!$E34="Cancelled"),0,IF(((YEAR(N$4)-YEAR(Subscriptions!$J34))*12+MONTH(N$4)-MONTH(Subscriptions!$J34))&lt;0,0,IF(MOD(((YEAR(N$4)-YEAR(Subscriptions!$J34))*12+MONTH(N$4)-MONTH(Subscriptions!$J34)),Subscriptions!$F34)&lt;&gt;0,0,IF(EDATE(Subscriptions!$J34,((YEAR(N$4)-YEAR(Subscriptions!$J34))*12+MONTH(N$4)-MONTH(Subscriptions!$J34)))&lt;Subscriptions!$S34,Subscriptions!$G34,IF(Subscriptions!$E34="Cancelling",0,Subscriptions!$G34*(1+N(Subscriptions!$N34)))))))</f>
        <v/>
      </c>
      <c r="O34" s="20">
        <f>SUM(C34:N34)</f>
        <v/>
      </c>
    </row>
    <row r="35">
      <c r="A35" s="15">
        <f>IF(Subscriptions!A35="","",Subscriptions!A35)</f>
        <v/>
      </c>
      <c r="B35" s="15">
        <f>IF(Subscriptions!A35="","",Subscriptions!E35)</f>
        <v/>
      </c>
      <c r="C35" s="23">
        <f>IF(OR(Subscriptions!$S35="",Subscriptions!$E35="Cancelled"),0,IF(((YEAR(C$4)-YEAR(Subscriptions!$J35))*12+MONTH(C$4)-MONTH(Subscriptions!$J35))&lt;0,0,IF(MOD(((YEAR(C$4)-YEAR(Subscriptions!$J35))*12+MONTH(C$4)-MONTH(Subscriptions!$J35)),Subscriptions!$F35)&lt;&gt;0,0,IF(EDATE(Subscriptions!$J35,((YEAR(C$4)-YEAR(Subscriptions!$J35))*12+MONTH(C$4)-MONTH(Subscriptions!$J35)))&lt;Subscriptions!$S35,Subscriptions!$G35,IF(Subscriptions!$E35="Cancelling",0,Subscriptions!$G35*(1+N(Subscriptions!$N35)))))))</f>
        <v/>
      </c>
      <c r="D35" s="23">
        <f>IF(OR(Subscriptions!$S35="",Subscriptions!$E35="Cancelled"),0,IF(((YEAR(D$4)-YEAR(Subscriptions!$J35))*12+MONTH(D$4)-MONTH(Subscriptions!$J35))&lt;0,0,IF(MOD(((YEAR(D$4)-YEAR(Subscriptions!$J35))*12+MONTH(D$4)-MONTH(Subscriptions!$J35)),Subscriptions!$F35)&lt;&gt;0,0,IF(EDATE(Subscriptions!$J35,((YEAR(D$4)-YEAR(Subscriptions!$J35))*12+MONTH(D$4)-MONTH(Subscriptions!$J35)))&lt;Subscriptions!$S35,Subscriptions!$G35,IF(Subscriptions!$E35="Cancelling",0,Subscriptions!$G35*(1+N(Subscriptions!$N35)))))))</f>
        <v/>
      </c>
      <c r="E35" s="23">
        <f>IF(OR(Subscriptions!$S35="",Subscriptions!$E35="Cancelled"),0,IF(((YEAR(E$4)-YEAR(Subscriptions!$J35))*12+MONTH(E$4)-MONTH(Subscriptions!$J35))&lt;0,0,IF(MOD(((YEAR(E$4)-YEAR(Subscriptions!$J35))*12+MONTH(E$4)-MONTH(Subscriptions!$J35)),Subscriptions!$F35)&lt;&gt;0,0,IF(EDATE(Subscriptions!$J35,((YEAR(E$4)-YEAR(Subscriptions!$J35))*12+MONTH(E$4)-MONTH(Subscriptions!$J35)))&lt;Subscriptions!$S35,Subscriptions!$G35,IF(Subscriptions!$E35="Cancelling",0,Subscriptions!$G35*(1+N(Subscriptions!$N35)))))))</f>
        <v/>
      </c>
      <c r="F35" s="23">
        <f>IF(OR(Subscriptions!$S35="",Subscriptions!$E35="Cancelled"),0,IF(((YEAR(F$4)-YEAR(Subscriptions!$J35))*12+MONTH(F$4)-MONTH(Subscriptions!$J35))&lt;0,0,IF(MOD(((YEAR(F$4)-YEAR(Subscriptions!$J35))*12+MONTH(F$4)-MONTH(Subscriptions!$J35)),Subscriptions!$F35)&lt;&gt;0,0,IF(EDATE(Subscriptions!$J35,((YEAR(F$4)-YEAR(Subscriptions!$J35))*12+MONTH(F$4)-MONTH(Subscriptions!$J35)))&lt;Subscriptions!$S35,Subscriptions!$G35,IF(Subscriptions!$E35="Cancelling",0,Subscriptions!$G35*(1+N(Subscriptions!$N35)))))))</f>
        <v/>
      </c>
      <c r="G35" s="23">
        <f>IF(OR(Subscriptions!$S35="",Subscriptions!$E35="Cancelled"),0,IF(((YEAR(G$4)-YEAR(Subscriptions!$J35))*12+MONTH(G$4)-MONTH(Subscriptions!$J35))&lt;0,0,IF(MOD(((YEAR(G$4)-YEAR(Subscriptions!$J35))*12+MONTH(G$4)-MONTH(Subscriptions!$J35)),Subscriptions!$F35)&lt;&gt;0,0,IF(EDATE(Subscriptions!$J35,((YEAR(G$4)-YEAR(Subscriptions!$J35))*12+MONTH(G$4)-MONTH(Subscriptions!$J35)))&lt;Subscriptions!$S35,Subscriptions!$G35,IF(Subscriptions!$E35="Cancelling",0,Subscriptions!$G35*(1+N(Subscriptions!$N35)))))))</f>
        <v/>
      </c>
      <c r="H35" s="23">
        <f>IF(OR(Subscriptions!$S35="",Subscriptions!$E35="Cancelled"),0,IF(((YEAR(H$4)-YEAR(Subscriptions!$J35))*12+MONTH(H$4)-MONTH(Subscriptions!$J35))&lt;0,0,IF(MOD(((YEAR(H$4)-YEAR(Subscriptions!$J35))*12+MONTH(H$4)-MONTH(Subscriptions!$J35)),Subscriptions!$F35)&lt;&gt;0,0,IF(EDATE(Subscriptions!$J35,((YEAR(H$4)-YEAR(Subscriptions!$J35))*12+MONTH(H$4)-MONTH(Subscriptions!$J35)))&lt;Subscriptions!$S35,Subscriptions!$G35,IF(Subscriptions!$E35="Cancelling",0,Subscriptions!$G35*(1+N(Subscriptions!$N35)))))))</f>
        <v/>
      </c>
      <c r="I35" s="23">
        <f>IF(OR(Subscriptions!$S35="",Subscriptions!$E35="Cancelled"),0,IF(((YEAR(I$4)-YEAR(Subscriptions!$J35))*12+MONTH(I$4)-MONTH(Subscriptions!$J35))&lt;0,0,IF(MOD(((YEAR(I$4)-YEAR(Subscriptions!$J35))*12+MONTH(I$4)-MONTH(Subscriptions!$J35)),Subscriptions!$F35)&lt;&gt;0,0,IF(EDATE(Subscriptions!$J35,((YEAR(I$4)-YEAR(Subscriptions!$J35))*12+MONTH(I$4)-MONTH(Subscriptions!$J35)))&lt;Subscriptions!$S35,Subscriptions!$G35,IF(Subscriptions!$E35="Cancelling",0,Subscriptions!$G35*(1+N(Subscriptions!$N35)))))))</f>
        <v/>
      </c>
      <c r="J35" s="23">
        <f>IF(OR(Subscriptions!$S35="",Subscriptions!$E35="Cancelled"),0,IF(((YEAR(J$4)-YEAR(Subscriptions!$J35))*12+MONTH(J$4)-MONTH(Subscriptions!$J35))&lt;0,0,IF(MOD(((YEAR(J$4)-YEAR(Subscriptions!$J35))*12+MONTH(J$4)-MONTH(Subscriptions!$J35)),Subscriptions!$F35)&lt;&gt;0,0,IF(EDATE(Subscriptions!$J35,((YEAR(J$4)-YEAR(Subscriptions!$J35))*12+MONTH(J$4)-MONTH(Subscriptions!$J35)))&lt;Subscriptions!$S35,Subscriptions!$G35,IF(Subscriptions!$E35="Cancelling",0,Subscriptions!$G35*(1+N(Subscriptions!$N35)))))))</f>
        <v/>
      </c>
      <c r="K35" s="23">
        <f>IF(OR(Subscriptions!$S35="",Subscriptions!$E35="Cancelled"),0,IF(((YEAR(K$4)-YEAR(Subscriptions!$J35))*12+MONTH(K$4)-MONTH(Subscriptions!$J35))&lt;0,0,IF(MOD(((YEAR(K$4)-YEAR(Subscriptions!$J35))*12+MONTH(K$4)-MONTH(Subscriptions!$J35)),Subscriptions!$F35)&lt;&gt;0,0,IF(EDATE(Subscriptions!$J35,((YEAR(K$4)-YEAR(Subscriptions!$J35))*12+MONTH(K$4)-MONTH(Subscriptions!$J35)))&lt;Subscriptions!$S35,Subscriptions!$G35,IF(Subscriptions!$E35="Cancelling",0,Subscriptions!$G35*(1+N(Subscriptions!$N35)))))))</f>
        <v/>
      </c>
      <c r="L35" s="23">
        <f>IF(OR(Subscriptions!$S35="",Subscriptions!$E35="Cancelled"),0,IF(((YEAR(L$4)-YEAR(Subscriptions!$J35))*12+MONTH(L$4)-MONTH(Subscriptions!$J35))&lt;0,0,IF(MOD(((YEAR(L$4)-YEAR(Subscriptions!$J35))*12+MONTH(L$4)-MONTH(Subscriptions!$J35)),Subscriptions!$F35)&lt;&gt;0,0,IF(EDATE(Subscriptions!$J35,((YEAR(L$4)-YEAR(Subscriptions!$J35))*12+MONTH(L$4)-MONTH(Subscriptions!$J35)))&lt;Subscriptions!$S35,Subscriptions!$G35,IF(Subscriptions!$E35="Cancelling",0,Subscriptions!$G35*(1+N(Subscriptions!$N35)))))))</f>
        <v/>
      </c>
      <c r="M35" s="23">
        <f>IF(OR(Subscriptions!$S35="",Subscriptions!$E35="Cancelled"),0,IF(((YEAR(M$4)-YEAR(Subscriptions!$J35))*12+MONTH(M$4)-MONTH(Subscriptions!$J35))&lt;0,0,IF(MOD(((YEAR(M$4)-YEAR(Subscriptions!$J35))*12+MONTH(M$4)-MONTH(Subscriptions!$J35)),Subscriptions!$F35)&lt;&gt;0,0,IF(EDATE(Subscriptions!$J35,((YEAR(M$4)-YEAR(Subscriptions!$J35))*12+MONTH(M$4)-MONTH(Subscriptions!$J35)))&lt;Subscriptions!$S35,Subscriptions!$G35,IF(Subscriptions!$E35="Cancelling",0,Subscriptions!$G35*(1+N(Subscriptions!$N35)))))))</f>
        <v/>
      </c>
      <c r="N35" s="23">
        <f>IF(OR(Subscriptions!$S35="",Subscriptions!$E35="Cancelled"),0,IF(((YEAR(N$4)-YEAR(Subscriptions!$J35))*12+MONTH(N$4)-MONTH(Subscriptions!$J35))&lt;0,0,IF(MOD(((YEAR(N$4)-YEAR(Subscriptions!$J35))*12+MONTH(N$4)-MONTH(Subscriptions!$J35)),Subscriptions!$F35)&lt;&gt;0,0,IF(EDATE(Subscriptions!$J35,((YEAR(N$4)-YEAR(Subscriptions!$J35))*12+MONTH(N$4)-MONTH(Subscriptions!$J35)))&lt;Subscriptions!$S35,Subscriptions!$G35,IF(Subscriptions!$E35="Cancelling",0,Subscriptions!$G35*(1+N(Subscriptions!$N35)))))))</f>
        <v/>
      </c>
      <c r="O35" s="20">
        <f>SUM(C35:N35)</f>
        <v/>
      </c>
    </row>
    <row r="36">
      <c r="A36" s="15">
        <f>IF(Subscriptions!A36="","",Subscriptions!A36)</f>
        <v/>
      </c>
      <c r="B36" s="15">
        <f>IF(Subscriptions!A36="","",Subscriptions!E36)</f>
        <v/>
      </c>
      <c r="C36" s="23">
        <f>IF(OR(Subscriptions!$S36="",Subscriptions!$E36="Cancelled"),0,IF(((YEAR(C$4)-YEAR(Subscriptions!$J36))*12+MONTH(C$4)-MONTH(Subscriptions!$J36))&lt;0,0,IF(MOD(((YEAR(C$4)-YEAR(Subscriptions!$J36))*12+MONTH(C$4)-MONTH(Subscriptions!$J36)),Subscriptions!$F36)&lt;&gt;0,0,IF(EDATE(Subscriptions!$J36,((YEAR(C$4)-YEAR(Subscriptions!$J36))*12+MONTH(C$4)-MONTH(Subscriptions!$J36)))&lt;Subscriptions!$S36,Subscriptions!$G36,IF(Subscriptions!$E36="Cancelling",0,Subscriptions!$G36*(1+N(Subscriptions!$N36)))))))</f>
        <v/>
      </c>
      <c r="D36" s="23">
        <f>IF(OR(Subscriptions!$S36="",Subscriptions!$E36="Cancelled"),0,IF(((YEAR(D$4)-YEAR(Subscriptions!$J36))*12+MONTH(D$4)-MONTH(Subscriptions!$J36))&lt;0,0,IF(MOD(((YEAR(D$4)-YEAR(Subscriptions!$J36))*12+MONTH(D$4)-MONTH(Subscriptions!$J36)),Subscriptions!$F36)&lt;&gt;0,0,IF(EDATE(Subscriptions!$J36,((YEAR(D$4)-YEAR(Subscriptions!$J36))*12+MONTH(D$4)-MONTH(Subscriptions!$J36)))&lt;Subscriptions!$S36,Subscriptions!$G36,IF(Subscriptions!$E36="Cancelling",0,Subscriptions!$G36*(1+N(Subscriptions!$N36)))))))</f>
        <v/>
      </c>
      <c r="E36" s="23">
        <f>IF(OR(Subscriptions!$S36="",Subscriptions!$E36="Cancelled"),0,IF(((YEAR(E$4)-YEAR(Subscriptions!$J36))*12+MONTH(E$4)-MONTH(Subscriptions!$J36))&lt;0,0,IF(MOD(((YEAR(E$4)-YEAR(Subscriptions!$J36))*12+MONTH(E$4)-MONTH(Subscriptions!$J36)),Subscriptions!$F36)&lt;&gt;0,0,IF(EDATE(Subscriptions!$J36,((YEAR(E$4)-YEAR(Subscriptions!$J36))*12+MONTH(E$4)-MONTH(Subscriptions!$J36)))&lt;Subscriptions!$S36,Subscriptions!$G36,IF(Subscriptions!$E36="Cancelling",0,Subscriptions!$G36*(1+N(Subscriptions!$N36)))))))</f>
        <v/>
      </c>
      <c r="F36" s="23">
        <f>IF(OR(Subscriptions!$S36="",Subscriptions!$E36="Cancelled"),0,IF(((YEAR(F$4)-YEAR(Subscriptions!$J36))*12+MONTH(F$4)-MONTH(Subscriptions!$J36))&lt;0,0,IF(MOD(((YEAR(F$4)-YEAR(Subscriptions!$J36))*12+MONTH(F$4)-MONTH(Subscriptions!$J36)),Subscriptions!$F36)&lt;&gt;0,0,IF(EDATE(Subscriptions!$J36,((YEAR(F$4)-YEAR(Subscriptions!$J36))*12+MONTH(F$4)-MONTH(Subscriptions!$J36)))&lt;Subscriptions!$S36,Subscriptions!$G36,IF(Subscriptions!$E36="Cancelling",0,Subscriptions!$G36*(1+N(Subscriptions!$N36)))))))</f>
        <v/>
      </c>
      <c r="G36" s="23">
        <f>IF(OR(Subscriptions!$S36="",Subscriptions!$E36="Cancelled"),0,IF(((YEAR(G$4)-YEAR(Subscriptions!$J36))*12+MONTH(G$4)-MONTH(Subscriptions!$J36))&lt;0,0,IF(MOD(((YEAR(G$4)-YEAR(Subscriptions!$J36))*12+MONTH(G$4)-MONTH(Subscriptions!$J36)),Subscriptions!$F36)&lt;&gt;0,0,IF(EDATE(Subscriptions!$J36,((YEAR(G$4)-YEAR(Subscriptions!$J36))*12+MONTH(G$4)-MONTH(Subscriptions!$J36)))&lt;Subscriptions!$S36,Subscriptions!$G36,IF(Subscriptions!$E36="Cancelling",0,Subscriptions!$G36*(1+N(Subscriptions!$N36)))))))</f>
        <v/>
      </c>
      <c r="H36" s="23">
        <f>IF(OR(Subscriptions!$S36="",Subscriptions!$E36="Cancelled"),0,IF(((YEAR(H$4)-YEAR(Subscriptions!$J36))*12+MONTH(H$4)-MONTH(Subscriptions!$J36))&lt;0,0,IF(MOD(((YEAR(H$4)-YEAR(Subscriptions!$J36))*12+MONTH(H$4)-MONTH(Subscriptions!$J36)),Subscriptions!$F36)&lt;&gt;0,0,IF(EDATE(Subscriptions!$J36,((YEAR(H$4)-YEAR(Subscriptions!$J36))*12+MONTH(H$4)-MONTH(Subscriptions!$J36)))&lt;Subscriptions!$S36,Subscriptions!$G36,IF(Subscriptions!$E36="Cancelling",0,Subscriptions!$G36*(1+N(Subscriptions!$N36)))))))</f>
        <v/>
      </c>
      <c r="I36" s="23">
        <f>IF(OR(Subscriptions!$S36="",Subscriptions!$E36="Cancelled"),0,IF(((YEAR(I$4)-YEAR(Subscriptions!$J36))*12+MONTH(I$4)-MONTH(Subscriptions!$J36))&lt;0,0,IF(MOD(((YEAR(I$4)-YEAR(Subscriptions!$J36))*12+MONTH(I$4)-MONTH(Subscriptions!$J36)),Subscriptions!$F36)&lt;&gt;0,0,IF(EDATE(Subscriptions!$J36,((YEAR(I$4)-YEAR(Subscriptions!$J36))*12+MONTH(I$4)-MONTH(Subscriptions!$J36)))&lt;Subscriptions!$S36,Subscriptions!$G36,IF(Subscriptions!$E36="Cancelling",0,Subscriptions!$G36*(1+N(Subscriptions!$N36)))))))</f>
        <v/>
      </c>
      <c r="J36" s="23">
        <f>IF(OR(Subscriptions!$S36="",Subscriptions!$E36="Cancelled"),0,IF(((YEAR(J$4)-YEAR(Subscriptions!$J36))*12+MONTH(J$4)-MONTH(Subscriptions!$J36))&lt;0,0,IF(MOD(((YEAR(J$4)-YEAR(Subscriptions!$J36))*12+MONTH(J$4)-MONTH(Subscriptions!$J36)),Subscriptions!$F36)&lt;&gt;0,0,IF(EDATE(Subscriptions!$J36,((YEAR(J$4)-YEAR(Subscriptions!$J36))*12+MONTH(J$4)-MONTH(Subscriptions!$J36)))&lt;Subscriptions!$S36,Subscriptions!$G36,IF(Subscriptions!$E36="Cancelling",0,Subscriptions!$G36*(1+N(Subscriptions!$N36)))))))</f>
        <v/>
      </c>
      <c r="K36" s="23">
        <f>IF(OR(Subscriptions!$S36="",Subscriptions!$E36="Cancelled"),0,IF(((YEAR(K$4)-YEAR(Subscriptions!$J36))*12+MONTH(K$4)-MONTH(Subscriptions!$J36))&lt;0,0,IF(MOD(((YEAR(K$4)-YEAR(Subscriptions!$J36))*12+MONTH(K$4)-MONTH(Subscriptions!$J36)),Subscriptions!$F36)&lt;&gt;0,0,IF(EDATE(Subscriptions!$J36,((YEAR(K$4)-YEAR(Subscriptions!$J36))*12+MONTH(K$4)-MONTH(Subscriptions!$J36)))&lt;Subscriptions!$S36,Subscriptions!$G36,IF(Subscriptions!$E36="Cancelling",0,Subscriptions!$G36*(1+N(Subscriptions!$N36)))))))</f>
        <v/>
      </c>
      <c r="L36" s="23">
        <f>IF(OR(Subscriptions!$S36="",Subscriptions!$E36="Cancelled"),0,IF(((YEAR(L$4)-YEAR(Subscriptions!$J36))*12+MONTH(L$4)-MONTH(Subscriptions!$J36))&lt;0,0,IF(MOD(((YEAR(L$4)-YEAR(Subscriptions!$J36))*12+MONTH(L$4)-MONTH(Subscriptions!$J36)),Subscriptions!$F36)&lt;&gt;0,0,IF(EDATE(Subscriptions!$J36,((YEAR(L$4)-YEAR(Subscriptions!$J36))*12+MONTH(L$4)-MONTH(Subscriptions!$J36)))&lt;Subscriptions!$S36,Subscriptions!$G36,IF(Subscriptions!$E36="Cancelling",0,Subscriptions!$G36*(1+N(Subscriptions!$N36)))))))</f>
        <v/>
      </c>
      <c r="M36" s="23">
        <f>IF(OR(Subscriptions!$S36="",Subscriptions!$E36="Cancelled"),0,IF(((YEAR(M$4)-YEAR(Subscriptions!$J36))*12+MONTH(M$4)-MONTH(Subscriptions!$J36))&lt;0,0,IF(MOD(((YEAR(M$4)-YEAR(Subscriptions!$J36))*12+MONTH(M$4)-MONTH(Subscriptions!$J36)),Subscriptions!$F36)&lt;&gt;0,0,IF(EDATE(Subscriptions!$J36,((YEAR(M$4)-YEAR(Subscriptions!$J36))*12+MONTH(M$4)-MONTH(Subscriptions!$J36)))&lt;Subscriptions!$S36,Subscriptions!$G36,IF(Subscriptions!$E36="Cancelling",0,Subscriptions!$G36*(1+N(Subscriptions!$N36)))))))</f>
        <v/>
      </c>
      <c r="N36" s="23">
        <f>IF(OR(Subscriptions!$S36="",Subscriptions!$E36="Cancelled"),0,IF(((YEAR(N$4)-YEAR(Subscriptions!$J36))*12+MONTH(N$4)-MONTH(Subscriptions!$J36))&lt;0,0,IF(MOD(((YEAR(N$4)-YEAR(Subscriptions!$J36))*12+MONTH(N$4)-MONTH(Subscriptions!$J36)),Subscriptions!$F36)&lt;&gt;0,0,IF(EDATE(Subscriptions!$J36,((YEAR(N$4)-YEAR(Subscriptions!$J36))*12+MONTH(N$4)-MONTH(Subscriptions!$J36)))&lt;Subscriptions!$S36,Subscriptions!$G36,IF(Subscriptions!$E36="Cancelling",0,Subscriptions!$G36*(1+N(Subscriptions!$N36)))))))</f>
        <v/>
      </c>
      <c r="O36" s="20">
        <f>SUM(C36:N36)</f>
        <v/>
      </c>
    </row>
    <row r="37">
      <c r="A37" s="15">
        <f>IF(Subscriptions!A37="","",Subscriptions!A37)</f>
        <v/>
      </c>
      <c r="B37" s="15">
        <f>IF(Subscriptions!A37="","",Subscriptions!E37)</f>
        <v/>
      </c>
      <c r="C37" s="23">
        <f>IF(OR(Subscriptions!$S37="",Subscriptions!$E37="Cancelled"),0,IF(((YEAR(C$4)-YEAR(Subscriptions!$J37))*12+MONTH(C$4)-MONTH(Subscriptions!$J37))&lt;0,0,IF(MOD(((YEAR(C$4)-YEAR(Subscriptions!$J37))*12+MONTH(C$4)-MONTH(Subscriptions!$J37)),Subscriptions!$F37)&lt;&gt;0,0,IF(EDATE(Subscriptions!$J37,((YEAR(C$4)-YEAR(Subscriptions!$J37))*12+MONTH(C$4)-MONTH(Subscriptions!$J37)))&lt;Subscriptions!$S37,Subscriptions!$G37,IF(Subscriptions!$E37="Cancelling",0,Subscriptions!$G37*(1+N(Subscriptions!$N37)))))))</f>
        <v/>
      </c>
      <c r="D37" s="23">
        <f>IF(OR(Subscriptions!$S37="",Subscriptions!$E37="Cancelled"),0,IF(((YEAR(D$4)-YEAR(Subscriptions!$J37))*12+MONTH(D$4)-MONTH(Subscriptions!$J37))&lt;0,0,IF(MOD(((YEAR(D$4)-YEAR(Subscriptions!$J37))*12+MONTH(D$4)-MONTH(Subscriptions!$J37)),Subscriptions!$F37)&lt;&gt;0,0,IF(EDATE(Subscriptions!$J37,((YEAR(D$4)-YEAR(Subscriptions!$J37))*12+MONTH(D$4)-MONTH(Subscriptions!$J37)))&lt;Subscriptions!$S37,Subscriptions!$G37,IF(Subscriptions!$E37="Cancelling",0,Subscriptions!$G37*(1+N(Subscriptions!$N37)))))))</f>
        <v/>
      </c>
      <c r="E37" s="23">
        <f>IF(OR(Subscriptions!$S37="",Subscriptions!$E37="Cancelled"),0,IF(((YEAR(E$4)-YEAR(Subscriptions!$J37))*12+MONTH(E$4)-MONTH(Subscriptions!$J37))&lt;0,0,IF(MOD(((YEAR(E$4)-YEAR(Subscriptions!$J37))*12+MONTH(E$4)-MONTH(Subscriptions!$J37)),Subscriptions!$F37)&lt;&gt;0,0,IF(EDATE(Subscriptions!$J37,((YEAR(E$4)-YEAR(Subscriptions!$J37))*12+MONTH(E$4)-MONTH(Subscriptions!$J37)))&lt;Subscriptions!$S37,Subscriptions!$G37,IF(Subscriptions!$E37="Cancelling",0,Subscriptions!$G37*(1+N(Subscriptions!$N37)))))))</f>
        <v/>
      </c>
      <c r="F37" s="23">
        <f>IF(OR(Subscriptions!$S37="",Subscriptions!$E37="Cancelled"),0,IF(((YEAR(F$4)-YEAR(Subscriptions!$J37))*12+MONTH(F$4)-MONTH(Subscriptions!$J37))&lt;0,0,IF(MOD(((YEAR(F$4)-YEAR(Subscriptions!$J37))*12+MONTH(F$4)-MONTH(Subscriptions!$J37)),Subscriptions!$F37)&lt;&gt;0,0,IF(EDATE(Subscriptions!$J37,((YEAR(F$4)-YEAR(Subscriptions!$J37))*12+MONTH(F$4)-MONTH(Subscriptions!$J37)))&lt;Subscriptions!$S37,Subscriptions!$G37,IF(Subscriptions!$E37="Cancelling",0,Subscriptions!$G37*(1+N(Subscriptions!$N37)))))))</f>
        <v/>
      </c>
      <c r="G37" s="23">
        <f>IF(OR(Subscriptions!$S37="",Subscriptions!$E37="Cancelled"),0,IF(((YEAR(G$4)-YEAR(Subscriptions!$J37))*12+MONTH(G$4)-MONTH(Subscriptions!$J37))&lt;0,0,IF(MOD(((YEAR(G$4)-YEAR(Subscriptions!$J37))*12+MONTH(G$4)-MONTH(Subscriptions!$J37)),Subscriptions!$F37)&lt;&gt;0,0,IF(EDATE(Subscriptions!$J37,((YEAR(G$4)-YEAR(Subscriptions!$J37))*12+MONTH(G$4)-MONTH(Subscriptions!$J37)))&lt;Subscriptions!$S37,Subscriptions!$G37,IF(Subscriptions!$E37="Cancelling",0,Subscriptions!$G37*(1+N(Subscriptions!$N37)))))))</f>
        <v/>
      </c>
      <c r="H37" s="23">
        <f>IF(OR(Subscriptions!$S37="",Subscriptions!$E37="Cancelled"),0,IF(((YEAR(H$4)-YEAR(Subscriptions!$J37))*12+MONTH(H$4)-MONTH(Subscriptions!$J37))&lt;0,0,IF(MOD(((YEAR(H$4)-YEAR(Subscriptions!$J37))*12+MONTH(H$4)-MONTH(Subscriptions!$J37)),Subscriptions!$F37)&lt;&gt;0,0,IF(EDATE(Subscriptions!$J37,((YEAR(H$4)-YEAR(Subscriptions!$J37))*12+MONTH(H$4)-MONTH(Subscriptions!$J37)))&lt;Subscriptions!$S37,Subscriptions!$G37,IF(Subscriptions!$E37="Cancelling",0,Subscriptions!$G37*(1+N(Subscriptions!$N37)))))))</f>
        <v/>
      </c>
      <c r="I37" s="23">
        <f>IF(OR(Subscriptions!$S37="",Subscriptions!$E37="Cancelled"),0,IF(((YEAR(I$4)-YEAR(Subscriptions!$J37))*12+MONTH(I$4)-MONTH(Subscriptions!$J37))&lt;0,0,IF(MOD(((YEAR(I$4)-YEAR(Subscriptions!$J37))*12+MONTH(I$4)-MONTH(Subscriptions!$J37)),Subscriptions!$F37)&lt;&gt;0,0,IF(EDATE(Subscriptions!$J37,((YEAR(I$4)-YEAR(Subscriptions!$J37))*12+MONTH(I$4)-MONTH(Subscriptions!$J37)))&lt;Subscriptions!$S37,Subscriptions!$G37,IF(Subscriptions!$E37="Cancelling",0,Subscriptions!$G37*(1+N(Subscriptions!$N37)))))))</f>
        <v/>
      </c>
      <c r="J37" s="23">
        <f>IF(OR(Subscriptions!$S37="",Subscriptions!$E37="Cancelled"),0,IF(((YEAR(J$4)-YEAR(Subscriptions!$J37))*12+MONTH(J$4)-MONTH(Subscriptions!$J37))&lt;0,0,IF(MOD(((YEAR(J$4)-YEAR(Subscriptions!$J37))*12+MONTH(J$4)-MONTH(Subscriptions!$J37)),Subscriptions!$F37)&lt;&gt;0,0,IF(EDATE(Subscriptions!$J37,((YEAR(J$4)-YEAR(Subscriptions!$J37))*12+MONTH(J$4)-MONTH(Subscriptions!$J37)))&lt;Subscriptions!$S37,Subscriptions!$G37,IF(Subscriptions!$E37="Cancelling",0,Subscriptions!$G37*(1+N(Subscriptions!$N37)))))))</f>
        <v/>
      </c>
      <c r="K37" s="23">
        <f>IF(OR(Subscriptions!$S37="",Subscriptions!$E37="Cancelled"),0,IF(((YEAR(K$4)-YEAR(Subscriptions!$J37))*12+MONTH(K$4)-MONTH(Subscriptions!$J37))&lt;0,0,IF(MOD(((YEAR(K$4)-YEAR(Subscriptions!$J37))*12+MONTH(K$4)-MONTH(Subscriptions!$J37)),Subscriptions!$F37)&lt;&gt;0,0,IF(EDATE(Subscriptions!$J37,((YEAR(K$4)-YEAR(Subscriptions!$J37))*12+MONTH(K$4)-MONTH(Subscriptions!$J37)))&lt;Subscriptions!$S37,Subscriptions!$G37,IF(Subscriptions!$E37="Cancelling",0,Subscriptions!$G37*(1+N(Subscriptions!$N37)))))))</f>
        <v/>
      </c>
      <c r="L37" s="23">
        <f>IF(OR(Subscriptions!$S37="",Subscriptions!$E37="Cancelled"),0,IF(((YEAR(L$4)-YEAR(Subscriptions!$J37))*12+MONTH(L$4)-MONTH(Subscriptions!$J37))&lt;0,0,IF(MOD(((YEAR(L$4)-YEAR(Subscriptions!$J37))*12+MONTH(L$4)-MONTH(Subscriptions!$J37)),Subscriptions!$F37)&lt;&gt;0,0,IF(EDATE(Subscriptions!$J37,((YEAR(L$4)-YEAR(Subscriptions!$J37))*12+MONTH(L$4)-MONTH(Subscriptions!$J37)))&lt;Subscriptions!$S37,Subscriptions!$G37,IF(Subscriptions!$E37="Cancelling",0,Subscriptions!$G37*(1+N(Subscriptions!$N37)))))))</f>
        <v/>
      </c>
      <c r="M37" s="23">
        <f>IF(OR(Subscriptions!$S37="",Subscriptions!$E37="Cancelled"),0,IF(((YEAR(M$4)-YEAR(Subscriptions!$J37))*12+MONTH(M$4)-MONTH(Subscriptions!$J37))&lt;0,0,IF(MOD(((YEAR(M$4)-YEAR(Subscriptions!$J37))*12+MONTH(M$4)-MONTH(Subscriptions!$J37)),Subscriptions!$F37)&lt;&gt;0,0,IF(EDATE(Subscriptions!$J37,((YEAR(M$4)-YEAR(Subscriptions!$J37))*12+MONTH(M$4)-MONTH(Subscriptions!$J37)))&lt;Subscriptions!$S37,Subscriptions!$G37,IF(Subscriptions!$E37="Cancelling",0,Subscriptions!$G37*(1+N(Subscriptions!$N37)))))))</f>
        <v/>
      </c>
      <c r="N37" s="23">
        <f>IF(OR(Subscriptions!$S37="",Subscriptions!$E37="Cancelled"),0,IF(((YEAR(N$4)-YEAR(Subscriptions!$J37))*12+MONTH(N$4)-MONTH(Subscriptions!$J37))&lt;0,0,IF(MOD(((YEAR(N$4)-YEAR(Subscriptions!$J37))*12+MONTH(N$4)-MONTH(Subscriptions!$J37)),Subscriptions!$F37)&lt;&gt;0,0,IF(EDATE(Subscriptions!$J37,((YEAR(N$4)-YEAR(Subscriptions!$J37))*12+MONTH(N$4)-MONTH(Subscriptions!$J37)))&lt;Subscriptions!$S37,Subscriptions!$G37,IF(Subscriptions!$E37="Cancelling",0,Subscriptions!$G37*(1+N(Subscriptions!$N37)))))))</f>
        <v/>
      </c>
      <c r="O37" s="20">
        <f>SUM(C37:N37)</f>
        <v/>
      </c>
    </row>
    <row r="38">
      <c r="A38" s="15">
        <f>IF(Subscriptions!A38="","",Subscriptions!A38)</f>
        <v/>
      </c>
      <c r="B38" s="15">
        <f>IF(Subscriptions!A38="","",Subscriptions!E38)</f>
        <v/>
      </c>
      <c r="C38" s="23">
        <f>IF(OR(Subscriptions!$S38="",Subscriptions!$E38="Cancelled"),0,IF(((YEAR(C$4)-YEAR(Subscriptions!$J38))*12+MONTH(C$4)-MONTH(Subscriptions!$J38))&lt;0,0,IF(MOD(((YEAR(C$4)-YEAR(Subscriptions!$J38))*12+MONTH(C$4)-MONTH(Subscriptions!$J38)),Subscriptions!$F38)&lt;&gt;0,0,IF(EDATE(Subscriptions!$J38,((YEAR(C$4)-YEAR(Subscriptions!$J38))*12+MONTH(C$4)-MONTH(Subscriptions!$J38)))&lt;Subscriptions!$S38,Subscriptions!$G38,IF(Subscriptions!$E38="Cancelling",0,Subscriptions!$G38*(1+N(Subscriptions!$N38)))))))</f>
        <v/>
      </c>
      <c r="D38" s="23">
        <f>IF(OR(Subscriptions!$S38="",Subscriptions!$E38="Cancelled"),0,IF(((YEAR(D$4)-YEAR(Subscriptions!$J38))*12+MONTH(D$4)-MONTH(Subscriptions!$J38))&lt;0,0,IF(MOD(((YEAR(D$4)-YEAR(Subscriptions!$J38))*12+MONTH(D$4)-MONTH(Subscriptions!$J38)),Subscriptions!$F38)&lt;&gt;0,0,IF(EDATE(Subscriptions!$J38,((YEAR(D$4)-YEAR(Subscriptions!$J38))*12+MONTH(D$4)-MONTH(Subscriptions!$J38)))&lt;Subscriptions!$S38,Subscriptions!$G38,IF(Subscriptions!$E38="Cancelling",0,Subscriptions!$G38*(1+N(Subscriptions!$N38)))))))</f>
        <v/>
      </c>
      <c r="E38" s="23">
        <f>IF(OR(Subscriptions!$S38="",Subscriptions!$E38="Cancelled"),0,IF(((YEAR(E$4)-YEAR(Subscriptions!$J38))*12+MONTH(E$4)-MONTH(Subscriptions!$J38))&lt;0,0,IF(MOD(((YEAR(E$4)-YEAR(Subscriptions!$J38))*12+MONTH(E$4)-MONTH(Subscriptions!$J38)),Subscriptions!$F38)&lt;&gt;0,0,IF(EDATE(Subscriptions!$J38,((YEAR(E$4)-YEAR(Subscriptions!$J38))*12+MONTH(E$4)-MONTH(Subscriptions!$J38)))&lt;Subscriptions!$S38,Subscriptions!$G38,IF(Subscriptions!$E38="Cancelling",0,Subscriptions!$G38*(1+N(Subscriptions!$N38)))))))</f>
        <v/>
      </c>
      <c r="F38" s="23">
        <f>IF(OR(Subscriptions!$S38="",Subscriptions!$E38="Cancelled"),0,IF(((YEAR(F$4)-YEAR(Subscriptions!$J38))*12+MONTH(F$4)-MONTH(Subscriptions!$J38))&lt;0,0,IF(MOD(((YEAR(F$4)-YEAR(Subscriptions!$J38))*12+MONTH(F$4)-MONTH(Subscriptions!$J38)),Subscriptions!$F38)&lt;&gt;0,0,IF(EDATE(Subscriptions!$J38,((YEAR(F$4)-YEAR(Subscriptions!$J38))*12+MONTH(F$4)-MONTH(Subscriptions!$J38)))&lt;Subscriptions!$S38,Subscriptions!$G38,IF(Subscriptions!$E38="Cancelling",0,Subscriptions!$G38*(1+N(Subscriptions!$N38)))))))</f>
        <v/>
      </c>
      <c r="G38" s="23">
        <f>IF(OR(Subscriptions!$S38="",Subscriptions!$E38="Cancelled"),0,IF(((YEAR(G$4)-YEAR(Subscriptions!$J38))*12+MONTH(G$4)-MONTH(Subscriptions!$J38))&lt;0,0,IF(MOD(((YEAR(G$4)-YEAR(Subscriptions!$J38))*12+MONTH(G$4)-MONTH(Subscriptions!$J38)),Subscriptions!$F38)&lt;&gt;0,0,IF(EDATE(Subscriptions!$J38,((YEAR(G$4)-YEAR(Subscriptions!$J38))*12+MONTH(G$4)-MONTH(Subscriptions!$J38)))&lt;Subscriptions!$S38,Subscriptions!$G38,IF(Subscriptions!$E38="Cancelling",0,Subscriptions!$G38*(1+N(Subscriptions!$N38)))))))</f>
        <v/>
      </c>
      <c r="H38" s="23">
        <f>IF(OR(Subscriptions!$S38="",Subscriptions!$E38="Cancelled"),0,IF(((YEAR(H$4)-YEAR(Subscriptions!$J38))*12+MONTH(H$4)-MONTH(Subscriptions!$J38))&lt;0,0,IF(MOD(((YEAR(H$4)-YEAR(Subscriptions!$J38))*12+MONTH(H$4)-MONTH(Subscriptions!$J38)),Subscriptions!$F38)&lt;&gt;0,0,IF(EDATE(Subscriptions!$J38,((YEAR(H$4)-YEAR(Subscriptions!$J38))*12+MONTH(H$4)-MONTH(Subscriptions!$J38)))&lt;Subscriptions!$S38,Subscriptions!$G38,IF(Subscriptions!$E38="Cancelling",0,Subscriptions!$G38*(1+N(Subscriptions!$N38)))))))</f>
        <v/>
      </c>
      <c r="I38" s="23">
        <f>IF(OR(Subscriptions!$S38="",Subscriptions!$E38="Cancelled"),0,IF(((YEAR(I$4)-YEAR(Subscriptions!$J38))*12+MONTH(I$4)-MONTH(Subscriptions!$J38))&lt;0,0,IF(MOD(((YEAR(I$4)-YEAR(Subscriptions!$J38))*12+MONTH(I$4)-MONTH(Subscriptions!$J38)),Subscriptions!$F38)&lt;&gt;0,0,IF(EDATE(Subscriptions!$J38,((YEAR(I$4)-YEAR(Subscriptions!$J38))*12+MONTH(I$4)-MONTH(Subscriptions!$J38)))&lt;Subscriptions!$S38,Subscriptions!$G38,IF(Subscriptions!$E38="Cancelling",0,Subscriptions!$G38*(1+N(Subscriptions!$N38)))))))</f>
        <v/>
      </c>
      <c r="J38" s="23">
        <f>IF(OR(Subscriptions!$S38="",Subscriptions!$E38="Cancelled"),0,IF(((YEAR(J$4)-YEAR(Subscriptions!$J38))*12+MONTH(J$4)-MONTH(Subscriptions!$J38))&lt;0,0,IF(MOD(((YEAR(J$4)-YEAR(Subscriptions!$J38))*12+MONTH(J$4)-MONTH(Subscriptions!$J38)),Subscriptions!$F38)&lt;&gt;0,0,IF(EDATE(Subscriptions!$J38,((YEAR(J$4)-YEAR(Subscriptions!$J38))*12+MONTH(J$4)-MONTH(Subscriptions!$J38)))&lt;Subscriptions!$S38,Subscriptions!$G38,IF(Subscriptions!$E38="Cancelling",0,Subscriptions!$G38*(1+N(Subscriptions!$N38)))))))</f>
        <v/>
      </c>
      <c r="K38" s="23">
        <f>IF(OR(Subscriptions!$S38="",Subscriptions!$E38="Cancelled"),0,IF(((YEAR(K$4)-YEAR(Subscriptions!$J38))*12+MONTH(K$4)-MONTH(Subscriptions!$J38))&lt;0,0,IF(MOD(((YEAR(K$4)-YEAR(Subscriptions!$J38))*12+MONTH(K$4)-MONTH(Subscriptions!$J38)),Subscriptions!$F38)&lt;&gt;0,0,IF(EDATE(Subscriptions!$J38,((YEAR(K$4)-YEAR(Subscriptions!$J38))*12+MONTH(K$4)-MONTH(Subscriptions!$J38)))&lt;Subscriptions!$S38,Subscriptions!$G38,IF(Subscriptions!$E38="Cancelling",0,Subscriptions!$G38*(1+N(Subscriptions!$N38)))))))</f>
        <v/>
      </c>
      <c r="L38" s="23">
        <f>IF(OR(Subscriptions!$S38="",Subscriptions!$E38="Cancelled"),0,IF(((YEAR(L$4)-YEAR(Subscriptions!$J38))*12+MONTH(L$4)-MONTH(Subscriptions!$J38))&lt;0,0,IF(MOD(((YEAR(L$4)-YEAR(Subscriptions!$J38))*12+MONTH(L$4)-MONTH(Subscriptions!$J38)),Subscriptions!$F38)&lt;&gt;0,0,IF(EDATE(Subscriptions!$J38,((YEAR(L$4)-YEAR(Subscriptions!$J38))*12+MONTH(L$4)-MONTH(Subscriptions!$J38)))&lt;Subscriptions!$S38,Subscriptions!$G38,IF(Subscriptions!$E38="Cancelling",0,Subscriptions!$G38*(1+N(Subscriptions!$N38)))))))</f>
        <v/>
      </c>
      <c r="M38" s="23">
        <f>IF(OR(Subscriptions!$S38="",Subscriptions!$E38="Cancelled"),0,IF(((YEAR(M$4)-YEAR(Subscriptions!$J38))*12+MONTH(M$4)-MONTH(Subscriptions!$J38))&lt;0,0,IF(MOD(((YEAR(M$4)-YEAR(Subscriptions!$J38))*12+MONTH(M$4)-MONTH(Subscriptions!$J38)),Subscriptions!$F38)&lt;&gt;0,0,IF(EDATE(Subscriptions!$J38,((YEAR(M$4)-YEAR(Subscriptions!$J38))*12+MONTH(M$4)-MONTH(Subscriptions!$J38)))&lt;Subscriptions!$S38,Subscriptions!$G38,IF(Subscriptions!$E38="Cancelling",0,Subscriptions!$G38*(1+N(Subscriptions!$N38)))))))</f>
        <v/>
      </c>
      <c r="N38" s="23">
        <f>IF(OR(Subscriptions!$S38="",Subscriptions!$E38="Cancelled"),0,IF(((YEAR(N$4)-YEAR(Subscriptions!$J38))*12+MONTH(N$4)-MONTH(Subscriptions!$J38))&lt;0,0,IF(MOD(((YEAR(N$4)-YEAR(Subscriptions!$J38))*12+MONTH(N$4)-MONTH(Subscriptions!$J38)),Subscriptions!$F38)&lt;&gt;0,0,IF(EDATE(Subscriptions!$J38,((YEAR(N$4)-YEAR(Subscriptions!$J38))*12+MONTH(N$4)-MONTH(Subscriptions!$J38)))&lt;Subscriptions!$S38,Subscriptions!$G38,IF(Subscriptions!$E38="Cancelling",0,Subscriptions!$G38*(1+N(Subscriptions!$N38)))))))</f>
        <v/>
      </c>
      <c r="O38" s="20">
        <f>SUM(C38:N38)</f>
        <v/>
      </c>
    </row>
    <row r="39">
      <c r="A39" s="15">
        <f>IF(Subscriptions!A39="","",Subscriptions!A39)</f>
        <v/>
      </c>
      <c r="B39" s="15">
        <f>IF(Subscriptions!A39="","",Subscriptions!E39)</f>
        <v/>
      </c>
      <c r="C39" s="23">
        <f>IF(OR(Subscriptions!$S39="",Subscriptions!$E39="Cancelled"),0,IF(((YEAR(C$4)-YEAR(Subscriptions!$J39))*12+MONTH(C$4)-MONTH(Subscriptions!$J39))&lt;0,0,IF(MOD(((YEAR(C$4)-YEAR(Subscriptions!$J39))*12+MONTH(C$4)-MONTH(Subscriptions!$J39)),Subscriptions!$F39)&lt;&gt;0,0,IF(EDATE(Subscriptions!$J39,((YEAR(C$4)-YEAR(Subscriptions!$J39))*12+MONTH(C$4)-MONTH(Subscriptions!$J39)))&lt;Subscriptions!$S39,Subscriptions!$G39,IF(Subscriptions!$E39="Cancelling",0,Subscriptions!$G39*(1+N(Subscriptions!$N39)))))))</f>
        <v/>
      </c>
      <c r="D39" s="23">
        <f>IF(OR(Subscriptions!$S39="",Subscriptions!$E39="Cancelled"),0,IF(((YEAR(D$4)-YEAR(Subscriptions!$J39))*12+MONTH(D$4)-MONTH(Subscriptions!$J39))&lt;0,0,IF(MOD(((YEAR(D$4)-YEAR(Subscriptions!$J39))*12+MONTH(D$4)-MONTH(Subscriptions!$J39)),Subscriptions!$F39)&lt;&gt;0,0,IF(EDATE(Subscriptions!$J39,((YEAR(D$4)-YEAR(Subscriptions!$J39))*12+MONTH(D$4)-MONTH(Subscriptions!$J39)))&lt;Subscriptions!$S39,Subscriptions!$G39,IF(Subscriptions!$E39="Cancelling",0,Subscriptions!$G39*(1+N(Subscriptions!$N39)))))))</f>
        <v/>
      </c>
      <c r="E39" s="23">
        <f>IF(OR(Subscriptions!$S39="",Subscriptions!$E39="Cancelled"),0,IF(((YEAR(E$4)-YEAR(Subscriptions!$J39))*12+MONTH(E$4)-MONTH(Subscriptions!$J39))&lt;0,0,IF(MOD(((YEAR(E$4)-YEAR(Subscriptions!$J39))*12+MONTH(E$4)-MONTH(Subscriptions!$J39)),Subscriptions!$F39)&lt;&gt;0,0,IF(EDATE(Subscriptions!$J39,((YEAR(E$4)-YEAR(Subscriptions!$J39))*12+MONTH(E$4)-MONTH(Subscriptions!$J39)))&lt;Subscriptions!$S39,Subscriptions!$G39,IF(Subscriptions!$E39="Cancelling",0,Subscriptions!$G39*(1+N(Subscriptions!$N39)))))))</f>
        <v/>
      </c>
      <c r="F39" s="23">
        <f>IF(OR(Subscriptions!$S39="",Subscriptions!$E39="Cancelled"),0,IF(((YEAR(F$4)-YEAR(Subscriptions!$J39))*12+MONTH(F$4)-MONTH(Subscriptions!$J39))&lt;0,0,IF(MOD(((YEAR(F$4)-YEAR(Subscriptions!$J39))*12+MONTH(F$4)-MONTH(Subscriptions!$J39)),Subscriptions!$F39)&lt;&gt;0,0,IF(EDATE(Subscriptions!$J39,((YEAR(F$4)-YEAR(Subscriptions!$J39))*12+MONTH(F$4)-MONTH(Subscriptions!$J39)))&lt;Subscriptions!$S39,Subscriptions!$G39,IF(Subscriptions!$E39="Cancelling",0,Subscriptions!$G39*(1+N(Subscriptions!$N39)))))))</f>
        <v/>
      </c>
      <c r="G39" s="23">
        <f>IF(OR(Subscriptions!$S39="",Subscriptions!$E39="Cancelled"),0,IF(((YEAR(G$4)-YEAR(Subscriptions!$J39))*12+MONTH(G$4)-MONTH(Subscriptions!$J39))&lt;0,0,IF(MOD(((YEAR(G$4)-YEAR(Subscriptions!$J39))*12+MONTH(G$4)-MONTH(Subscriptions!$J39)),Subscriptions!$F39)&lt;&gt;0,0,IF(EDATE(Subscriptions!$J39,((YEAR(G$4)-YEAR(Subscriptions!$J39))*12+MONTH(G$4)-MONTH(Subscriptions!$J39)))&lt;Subscriptions!$S39,Subscriptions!$G39,IF(Subscriptions!$E39="Cancelling",0,Subscriptions!$G39*(1+N(Subscriptions!$N39)))))))</f>
        <v/>
      </c>
      <c r="H39" s="23">
        <f>IF(OR(Subscriptions!$S39="",Subscriptions!$E39="Cancelled"),0,IF(((YEAR(H$4)-YEAR(Subscriptions!$J39))*12+MONTH(H$4)-MONTH(Subscriptions!$J39))&lt;0,0,IF(MOD(((YEAR(H$4)-YEAR(Subscriptions!$J39))*12+MONTH(H$4)-MONTH(Subscriptions!$J39)),Subscriptions!$F39)&lt;&gt;0,0,IF(EDATE(Subscriptions!$J39,((YEAR(H$4)-YEAR(Subscriptions!$J39))*12+MONTH(H$4)-MONTH(Subscriptions!$J39)))&lt;Subscriptions!$S39,Subscriptions!$G39,IF(Subscriptions!$E39="Cancelling",0,Subscriptions!$G39*(1+N(Subscriptions!$N39)))))))</f>
        <v/>
      </c>
      <c r="I39" s="23">
        <f>IF(OR(Subscriptions!$S39="",Subscriptions!$E39="Cancelled"),0,IF(((YEAR(I$4)-YEAR(Subscriptions!$J39))*12+MONTH(I$4)-MONTH(Subscriptions!$J39))&lt;0,0,IF(MOD(((YEAR(I$4)-YEAR(Subscriptions!$J39))*12+MONTH(I$4)-MONTH(Subscriptions!$J39)),Subscriptions!$F39)&lt;&gt;0,0,IF(EDATE(Subscriptions!$J39,((YEAR(I$4)-YEAR(Subscriptions!$J39))*12+MONTH(I$4)-MONTH(Subscriptions!$J39)))&lt;Subscriptions!$S39,Subscriptions!$G39,IF(Subscriptions!$E39="Cancelling",0,Subscriptions!$G39*(1+N(Subscriptions!$N39)))))))</f>
        <v/>
      </c>
      <c r="J39" s="23">
        <f>IF(OR(Subscriptions!$S39="",Subscriptions!$E39="Cancelled"),0,IF(((YEAR(J$4)-YEAR(Subscriptions!$J39))*12+MONTH(J$4)-MONTH(Subscriptions!$J39))&lt;0,0,IF(MOD(((YEAR(J$4)-YEAR(Subscriptions!$J39))*12+MONTH(J$4)-MONTH(Subscriptions!$J39)),Subscriptions!$F39)&lt;&gt;0,0,IF(EDATE(Subscriptions!$J39,((YEAR(J$4)-YEAR(Subscriptions!$J39))*12+MONTH(J$4)-MONTH(Subscriptions!$J39)))&lt;Subscriptions!$S39,Subscriptions!$G39,IF(Subscriptions!$E39="Cancelling",0,Subscriptions!$G39*(1+N(Subscriptions!$N39)))))))</f>
        <v/>
      </c>
      <c r="K39" s="23">
        <f>IF(OR(Subscriptions!$S39="",Subscriptions!$E39="Cancelled"),0,IF(((YEAR(K$4)-YEAR(Subscriptions!$J39))*12+MONTH(K$4)-MONTH(Subscriptions!$J39))&lt;0,0,IF(MOD(((YEAR(K$4)-YEAR(Subscriptions!$J39))*12+MONTH(K$4)-MONTH(Subscriptions!$J39)),Subscriptions!$F39)&lt;&gt;0,0,IF(EDATE(Subscriptions!$J39,((YEAR(K$4)-YEAR(Subscriptions!$J39))*12+MONTH(K$4)-MONTH(Subscriptions!$J39)))&lt;Subscriptions!$S39,Subscriptions!$G39,IF(Subscriptions!$E39="Cancelling",0,Subscriptions!$G39*(1+N(Subscriptions!$N39)))))))</f>
        <v/>
      </c>
      <c r="L39" s="23">
        <f>IF(OR(Subscriptions!$S39="",Subscriptions!$E39="Cancelled"),0,IF(((YEAR(L$4)-YEAR(Subscriptions!$J39))*12+MONTH(L$4)-MONTH(Subscriptions!$J39))&lt;0,0,IF(MOD(((YEAR(L$4)-YEAR(Subscriptions!$J39))*12+MONTH(L$4)-MONTH(Subscriptions!$J39)),Subscriptions!$F39)&lt;&gt;0,0,IF(EDATE(Subscriptions!$J39,((YEAR(L$4)-YEAR(Subscriptions!$J39))*12+MONTH(L$4)-MONTH(Subscriptions!$J39)))&lt;Subscriptions!$S39,Subscriptions!$G39,IF(Subscriptions!$E39="Cancelling",0,Subscriptions!$G39*(1+N(Subscriptions!$N39)))))))</f>
        <v/>
      </c>
      <c r="M39" s="23">
        <f>IF(OR(Subscriptions!$S39="",Subscriptions!$E39="Cancelled"),0,IF(((YEAR(M$4)-YEAR(Subscriptions!$J39))*12+MONTH(M$4)-MONTH(Subscriptions!$J39))&lt;0,0,IF(MOD(((YEAR(M$4)-YEAR(Subscriptions!$J39))*12+MONTH(M$4)-MONTH(Subscriptions!$J39)),Subscriptions!$F39)&lt;&gt;0,0,IF(EDATE(Subscriptions!$J39,((YEAR(M$4)-YEAR(Subscriptions!$J39))*12+MONTH(M$4)-MONTH(Subscriptions!$J39)))&lt;Subscriptions!$S39,Subscriptions!$G39,IF(Subscriptions!$E39="Cancelling",0,Subscriptions!$G39*(1+N(Subscriptions!$N39)))))))</f>
        <v/>
      </c>
      <c r="N39" s="23">
        <f>IF(OR(Subscriptions!$S39="",Subscriptions!$E39="Cancelled"),0,IF(((YEAR(N$4)-YEAR(Subscriptions!$J39))*12+MONTH(N$4)-MONTH(Subscriptions!$J39))&lt;0,0,IF(MOD(((YEAR(N$4)-YEAR(Subscriptions!$J39))*12+MONTH(N$4)-MONTH(Subscriptions!$J39)),Subscriptions!$F39)&lt;&gt;0,0,IF(EDATE(Subscriptions!$J39,((YEAR(N$4)-YEAR(Subscriptions!$J39))*12+MONTH(N$4)-MONTH(Subscriptions!$J39)))&lt;Subscriptions!$S39,Subscriptions!$G39,IF(Subscriptions!$E39="Cancelling",0,Subscriptions!$G39*(1+N(Subscriptions!$N39)))))))</f>
        <v/>
      </c>
      <c r="O39" s="20">
        <f>SUM(C39:N39)</f>
        <v/>
      </c>
    </row>
    <row r="40">
      <c r="A40" s="15">
        <f>IF(Subscriptions!A40="","",Subscriptions!A40)</f>
        <v/>
      </c>
      <c r="B40" s="15">
        <f>IF(Subscriptions!A40="","",Subscriptions!E40)</f>
        <v/>
      </c>
      <c r="C40" s="23">
        <f>IF(OR(Subscriptions!$S40="",Subscriptions!$E40="Cancelled"),0,IF(((YEAR(C$4)-YEAR(Subscriptions!$J40))*12+MONTH(C$4)-MONTH(Subscriptions!$J40))&lt;0,0,IF(MOD(((YEAR(C$4)-YEAR(Subscriptions!$J40))*12+MONTH(C$4)-MONTH(Subscriptions!$J40)),Subscriptions!$F40)&lt;&gt;0,0,IF(EDATE(Subscriptions!$J40,((YEAR(C$4)-YEAR(Subscriptions!$J40))*12+MONTH(C$4)-MONTH(Subscriptions!$J40)))&lt;Subscriptions!$S40,Subscriptions!$G40,IF(Subscriptions!$E40="Cancelling",0,Subscriptions!$G40*(1+N(Subscriptions!$N40)))))))</f>
        <v/>
      </c>
      <c r="D40" s="23">
        <f>IF(OR(Subscriptions!$S40="",Subscriptions!$E40="Cancelled"),0,IF(((YEAR(D$4)-YEAR(Subscriptions!$J40))*12+MONTH(D$4)-MONTH(Subscriptions!$J40))&lt;0,0,IF(MOD(((YEAR(D$4)-YEAR(Subscriptions!$J40))*12+MONTH(D$4)-MONTH(Subscriptions!$J40)),Subscriptions!$F40)&lt;&gt;0,0,IF(EDATE(Subscriptions!$J40,((YEAR(D$4)-YEAR(Subscriptions!$J40))*12+MONTH(D$4)-MONTH(Subscriptions!$J40)))&lt;Subscriptions!$S40,Subscriptions!$G40,IF(Subscriptions!$E40="Cancelling",0,Subscriptions!$G40*(1+N(Subscriptions!$N40)))))))</f>
        <v/>
      </c>
      <c r="E40" s="23">
        <f>IF(OR(Subscriptions!$S40="",Subscriptions!$E40="Cancelled"),0,IF(((YEAR(E$4)-YEAR(Subscriptions!$J40))*12+MONTH(E$4)-MONTH(Subscriptions!$J40))&lt;0,0,IF(MOD(((YEAR(E$4)-YEAR(Subscriptions!$J40))*12+MONTH(E$4)-MONTH(Subscriptions!$J40)),Subscriptions!$F40)&lt;&gt;0,0,IF(EDATE(Subscriptions!$J40,((YEAR(E$4)-YEAR(Subscriptions!$J40))*12+MONTH(E$4)-MONTH(Subscriptions!$J40)))&lt;Subscriptions!$S40,Subscriptions!$G40,IF(Subscriptions!$E40="Cancelling",0,Subscriptions!$G40*(1+N(Subscriptions!$N40)))))))</f>
        <v/>
      </c>
      <c r="F40" s="23">
        <f>IF(OR(Subscriptions!$S40="",Subscriptions!$E40="Cancelled"),0,IF(((YEAR(F$4)-YEAR(Subscriptions!$J40))*12+MONTH(F$4)-MONTH(Subscriptions!$J40))&lt;0,0,IF(MOD(((YEAR(F$4)-YEAR(Subscriptions!$J40))*12+MONTH(F$4)-MONTH(Subscriptions!$J40)),Subscriptions!$F40)&lt;&gt;0,0,IF(EDATE(Subscriptions!$J40,((YEAR(F$4)-YEAR(Subscriptions!$J40))*12+MONTH(F$4)-MONTH(Subscriptions!$J40)))&lt;Subscriptions!$S40,Subscriptions!$G40,IF(Subscriptions!$E40="Cancelling",0,Subscriptions!$G40*(1+N(Subscriptions!$N40)))))))</f>
        <v/>
      </c>
      <c r="G40" s="23">
        <f>IF(OR(Subscriptions!$S40="",Subscriptions!$E40="Cancelled"),0,IF(((YEAR(G$4)-YEAR(Subscriptions!$J40))*12+MONTH(G$4)-MONTH(Subscriptions!$J40))&lt;0,0,IF(MOD(((YEAR(G$4)-YEAR(Subscriptions!$J40))*12+MONTH(G$4)-MONTH(Subscriptions!$J40)),Subscriptions!$F40)&lt;&gt;0,0,IF(EDATE(Subscriptions!$J40,((YEAR(G$4)-YEAR(Subscriptions!$J40))*12+MONTH(G$4)-MONTH(Subscriptions!$J40)))&lt;Subscriptions!$S40,Subscriptions!$G40,IF(Subscriptions!$E40="Cancelling",0,Subscriptions!$G40*(1+N(Subscriptions!$N40)))))))</f>
        <v/>
      </c>
      <c r="H40" s="23">
        <f>IF(OR(Subscriptions!$S40="",Subscriptions!$E40="Cancelled"),0,IF(((YEAR(H$4)-YEAR(Subscriptions!$J40))*12+MONTH(H$4)-MONTH(Subscriptions!$J40))&lt;0,0,IF(MOD(((YEAR(H$4)-YEAR(Subscriptions!$J40))*12+MONTH(H$4)-MONTH(Subscriptions!$J40)),Subscriptions!$F40)&lt;&gt;0,0,IF(EDATE(Subscriptions!$J40,((YEAR(H$4)-YEAR(Subscriptions!$J40))*12+MONTH(H$4)-MONTH(Subscriptions!$J40)))&lt;Subscriptions!$S40,Subscriptions!$G40,IF(Subscriptions!$E40="Cancelling",0,Subscriptions!$G40*(1+N(Subscriptions!$N40)))))))</f>
        <v/>
      </c>
      <c r="I40" s="23">
        <f>IF(OR(Subscriptions!$S40="",Subscriptions!$E40="Cancelled"),0,IF(((YEAR(I$4)-YEAR(Subscriptions!$J40))*12+MONTH(I$4)-MONTH(Subscriptions!$J40))&lt;0,0,IF(MOD(((YEAR(I$4)-YEAR(Subscriptions!$J40))*12+MONTH(I$4)-MONTH(Subscriptions!$J40)),Subscriptions!$F40)&lt;&gt;0,0,IF(EDATE(Subscriptions!$J40,((YEAR(I$4)-YEAR(Subscriptions!$J40))*12+MONTH(I$4)-MONTH(Subscriptions!$J40)))&lt;Subscriptions!$S40,Subscriptions!$G40,IF(Subscriptions!$E40="Cancelling",0,Subscriptions!$G40*(1+N(Subscriptions!$N40)))))))</f>
        <v/>
      </c>
      <c r="J40" s="23">
        <f>IF(OR(Subscriptions!$S40="",Subscriptions!$E40="Cancelled"),0,IF(((YEAR(J$4)-YEAR(Subscriptions!$J40))*12+MONTH(J$4)-MONTH(Subscriptions!$J40))&lt;0,0,IF(MOD(((YEAR(J$4)-YEAR(Subscriptions!$J40))*12+MONTH(J$4)-MONTH(Subscriptions!$J40)),Subscriptions!$F40)&lt;&gt;0,0,IF(EDATE(Subscriptions!$J40,((YEAR(J$4)-YEAR(Subscriptions!$J40))*12+MONTH(J$4)-MONTH(Subscriptions!$J40)))&lt;Subscriptions!$S40,Subscriptions!$G40,IF(Subscriptions!$E40="Cancelling",0,Subscriptions!$G40*(1+N(Subscriptions!$N40)))))))</f>
        <v/>
      </c>
      <c r="K40" s="23">
        <f>IF(OR(Subscriptions!$S40="",Subscriptions!$E40="Cancelled"),0,IF(((YEAR(K$4)-YEAR(Subscriptions!$J40))*12+MONTH(K$4)-MONTH(Subscriptions!$J40))&lt;0,0,IF(MOD(((YEAR(K$4)-YEAR(Subscriptions!$J40))*12+MONTH(K$4)-MONTH(Subscriptions!$J40)),Subscriptions!$F40)&lt;&gt;0,0,IF(EDATE(Subscriptions!$J40,((YEAR(K$4)-YEAR(Subscriptions!$J40))*12+MONTH(K$4)-MONTH(Subscriptions!$J40)))&lt;Subscriptions!$S40,Subscriptions!$G40,IF(Subscriptions!$E40="Cancelling",0,Subscriptions!$G40*(1+N(Subscriptions!$N40)))))))</f>
        <v/>
      </c>
      <c r="L40" s="23">
        <f>IF(OR(Subscriptions!$S40="",Subscriptions!$E40="Cancelled"),0,IF(((YEAR(L$4)-YEAR(Subscriptions!$J40))*12+MONTH(L$4)-MONTH(Subscriptions!$J40))&lt;0,0,IF(MOD(((YEAR(L$4)-YEAR(Subscriptions!$J40))*12+MONTH(L$4)-MONTH(Subscriptions!$J40)),Subscriptions!$F40)&lt;&gt;0,0,IF(EDATE(Subscriptions!$J40,((YEAR(L$4)-YEAR(Subscriptions!$J40))*12+MONTH(L$4)-MONTH(Subscriptions!$J40)))&lt;Subscriptions!$S40,Subscriptions!$G40,IF(Subscriptions!$E40="Cancelling",0,Subscriptions!$G40*(1+N(Subscriptions!$N40)))))))</f>
        <v/>
      </c>
      <c r="M40" s="23">
        <f>IF(OR(Subscriptions!$S40="",Subscriptions!$E40="Cancelled"),0,IF(((YEAR(M$4)-YEAR(Subscriptions!$J40))*12+MONTH(M$4)-MONTH(Subscriptions!$J40))&lt;0,0,IF(MOD(((YEAR(M$4)-YEAR(Subscriptions!$J40))*12+MONTH(M$4)-MONTH(Subscriptions!$J40)),Subscriptions!$F40)&lt;&gt;0,0,IF(EDATE(Subscriptions!$J40,((YEAR(M$4)-YEAR(Subscriptions!$J40))*12+MONTH(M$4)-MONTH(Subscriptions!$J40)))&lt;Subscriptions!$S40,Subscriptions!$G40,IF(Subscriptions!$E40="Cancelling",0,Subscriptions!$G40*(1+N(Subscriptions!$N40)))))))</f>
        <v/>
      </c>
      <c r="N40" s="23">
        <f>IF(OR(Subscriptions!$S40="",Subscriptions!$E40="Cancelled"),0,IF(((YEAR(N$4)-YEAR(Subscriptions!$J40))*12+MONTH(N$4)-MONTH(Subscriptions!$J40))&lt;0,0,IF(MOD(((YEAR(N$4)-YEAR(Subscriptions!$J40))*12+MONTH(N$4)-MONTH(Subscriptions!$J40)),Subscriptions!$F40)&lt;&gt;0,0,IF(EDATE(Subscriptions!$J40,((YEAR(N$4)-YEAR(Subscriptions!$J40))*12+MONTH(N$4)-MONTH(Subscriptions!$J40)))&lt;Subscriptions!$S40,Subscriptions!$G40,IF(Subscriptions!$E40="Cancelling",0,Subscriptions!$G40*(1+N(Subscriptions!$N40)))))))</f>
        <v/>
      </c>
      <c r="O40" s="20">
        <f>SUM(C40:N40)</f>
        <v/>
      </c>
    </row>
    <row r="41">
      <c r="A41" s="15">
        <f>IF(Subscriptions!A41="","",Subscriptions!A41)</f>
        <v/>
      </c>
      <c r="B41" s="15">
        <f>IF(Subscriptions!A41="","",Subscriptions!E41)</f>
        <v/>
      </c>
      <c r="C41" s="23">
        <f>IF(OR(Subscriptions!$S41="",Subscriptions!$E41="Cancelled"),0,IF(((YEAR(C$4)-YEAR(Subscriptions!$J41))*12+MONTH(C$4)-MONTH(Subscriptions!$J41))&lt;0,0,IF(MOD(((YEAR(C$4)-YEAR(Subscriptions!$J41))*12+MONTH(C$4)-MONTH(Subscriptions!$J41)),Subscriptions!$F41)&lt;&gt;0,0,IF(EDATE(Subscriptions!$J41,((YEAR(C$4)-YEAR(Subscriptions!$J41))*12+MONTH(C$4)-MONTH(Subscriptions!$J41)))&lt;Subscriptions!$S41,Subscriptions!$G41,IF(Subscriptions!$E41="Cancelling",0,Subscriptions!$G41*(1+N(Subscriptions!$N41)))))))</f>
        <v/>
      </c>
      <c r="D41" s="23">
        <f>IF(OR(Subscriptions!$S41="",Subscriptions!$E41="Cancelled"),0,IF(((YEAR(D$4)-YEAR(Subscriptions!$J41))*12+MONTH(D$4)-MONTH(Subscriptions!$J41))&lt;0,0,IF(MOD(((YEAR(D$4)-YEAR(Subscriptions!$J41))*12+MONTH(D$4)-MONTH(Subscriptions!$J41)),Subscriptions!$F41)&lt;&gt;0,0,IF(EDATE(Subscriptions!$J41,((YEAR(D$4)-YEAR(Subscriptions!$J41))*12+MONTH(D$4)-MONTH(Subscriptions!$J41)))&lt;Subscriptions!$S41,Subscriptions!$G41,IF(Subscriptions!$E41="Cancelling",0,Subscriptions!$G41*(1+N(Subscriptions!$N41)))))))</f>
        <v/>
      </c>
      <c r="E41" s="23">
        <f>IF(OR(Subscriptions!$S41="",Subscriptions!$E41="Cancelled"),0,IF(((YEAR(E$4)-YEAR(Subscriptions!$J41))*12+MONTH(E$4)-MONTH(Subscriptions!$J41))&lt;0,0,IF(MOD(((YEAR(E$4)-YEAR(Subscriptions!$J41))*12+MONTH(E$4)-MONTH(Subscriptions!$J41)),Subscriptions!$F41)&lt;&gt;0,0,IF(EDATE(Subscriptions!$J41,((YEAR(E$4)-YEAR(Subscriptions!$J41))*12+MONTH(E$4)-MONTH(Subscriptions!$J41)))&lt;Subscriptions!$S41,Subscriptions!$G41,IF(Subscriptions!$E41="Cancelling",0,Subscriptions!$G41*(1+N(Subscriptions!$N41)))))))</f>
        <v/>
      </c>
      <c r="F41" s="23">
        <f>IF(OR(Subscriptions!$S41="",Subscriptions!$E41="Cancelled"),0,IF(((YEAR(F$4)-YEAR(Subscriptions!$J41))*12+MONTH(F$4)-MONTH(Subscriptions!$J41))&lt;0,0,IF(MOD(((YEAR(F$4)-YEAR(Subscriptions!$J41))*12+MONTH(F$4)-MONTH(Subscriptions!$J41)),Subscriptions!$F41)&lt;&gt;0,0,IF(EDATE(Subscriptions!$J41,((YEAR(F$4)-YEAR(Subscriptions!$J41))*12+MONTH(F$4)-MONTH(Subscriptions!$J41)))&lt;Subscriptions!$S41,Subscriptions!$G41,IF(Subscriptions!$E41="Cancelling",0,Subscriptions!$G41*(1+N(Subscriptions!$N41)))))))</f>
        <v/>
      </c>
      <c r="G41" s="23">
        <f>IF(OR(Subscriptions!$S41="",Subscriptions!$E41="Cancelled"),0,IF(((YEAR(G$4)-YEAR(Subscriptions!$J41))*12+MONTH(G$4)-MONTH(Subscriptions!$J41))&lt;0,0,IF(MOD(((YEAR(G$4)-YEAR(Subscriptions!$J41))*12+MONTH(G$4)-MONTH(Subscriptions!$J41)),Subscriptions!$F41)&lt;&gt;0,0,IF(EDATE(Subscriptions!$J41,((YEAR(G$4)-YEAR(Subscriptions!$J41))*12+MONTH(G$4)-MONTH(Subscriptions!$J41)))&lt;Subscriptions!$S41,Subscriptions!$G41,IF(Subscriptions!$E41="Cancelling",0,Subscriptions!$G41*(1+N(Subscriptions!$N41)))))))</f>
        <v/>
      </c>
      <c r="H41" s="23">
        <f>IF(OR(Subscriptions!$S41="",Subscriptions!$E41="Cancelled"),0,IF(((YEAR(H$4)-YEAR(Subscriptions!$J41))*12+MONTH(H$4)-MONTH(Subscriptions!$J41))&lt;0,0,IF(MOD(((YEAR(H$4)-YEAR(Subscriptions!$J41))*12+MONTH(H$4)-MONTH(Subscriptions!$J41)),Subscriptions!$F41)&lt;&gt;0,0,IF(EDATE(Subscriptions!$J41,((YEAR(H$4)-YEAR(Subscriptions!$J41))*12+MONTH(H$4)-MONTH(Subscriptions!$J41)))&lt;Subscriptions!$S41,Subscriptions!$G41,IF(Subscriptions!$E41="Cancelling",0,Subscriptions!$G41*(1+N(Subscriptions!$N41)))))))</f>
        <v/>
      </c>
      <c r="I41" s="23">
        <f>IF(OR(Subscriptions!$S41="",Subscriptions!$E41="Cancelled"),0,IF(((YEAR(I$4)-YEAR(Subscriptions!$J41))*12+MONTH(I$4)-MONTH(Subscriptions!$J41))&lt;0,0,IF(MOD(((YEAR(I$4)-YEAR(Subscriptions!$J41))*12+MONTH(I$4)-MONTH(Subscriptions!$J41)),Subscriptions!$F41)&lt;&gt;0,0,IF(EDATE(Subscriptions!$J41,((YEAR(I$4)-YEAR(Subscriptions!$J41))*12+MONTH(I$4)-MONTH(Subscriptions!$J41)))&lt;Subscriptions!$S41,Subscriptions!$G41,IF(Subscriptions!$E41="Cancelling",0,Subscriptions!$G41*(1+N(Subscriptions!$N41)))))))</f>
        <v/>
      </c>
      <c r="J41" s="23">
        <f>IF(OR(Subscriptions!$S41="",Subscriptions!$E41="Cancelled"),0,IF(((YEAR(J$4)-YEAR(Subscriptions!$J41))*12+MONTH(J$4)-MONTH(Subscriptions!$J41))&lt;0,0,IF(MOD(((YEAR(J$4)-YEAR(Subscriptions!$J41))*12+MONTH(J$4)-MONTH(Subscriptions!$J41)),Subscriptions!$F41)&lt;&gt;0,0,IF(EDATE(Subscriptions!$J41,((YEAR(J$4)-YEAR(Subscriptions!$J41))*12+MONTH(J$4)-MONTH(Subscriptions!$J41)))&lt;Subscriptions!$S41,Subscriptions!$G41,IF(Subscriptions!$E41="Cancelling",0,Subscriptions!$G41*(1+N(Subscriptions!$N41)))))))</f>
        <v/>
      </c>
      <c r="K41" s="23">
        <f>IF(OR(Subscriptions!$S41="",Subscriptions!$E41="Cancelled"),0,IF(((YEAR(K$4)-YEAR(Subscriptions!$J41))*12+MONTH(K$4)-MONTH(Subscriptions!$J41))&lt;0,0,IF(MOD(((YEAR(K$4)-YEAR(Subscriptions!$J41))*12+MONTH(K$4)-MONTH(Subscriptions!$J41)),Subscriptions!$F41)&lt;&gt;0,0,IF(EDATE(Subscriptions!$J41,((YEAR(K$4)-YEAR(Subscriptions!$J41))*12+MONTH(K$4)-MONTH(Subscriptions!$J41)))&lt;Subscriptions!$S41,Subscriptions!$G41,IF(Subscriptions!$E41="Cancelling",0,Subscriptions!$G41*(1+N(Subscriptions!$N41)))))))</f>
        <v/>
      </c>
      <c r="L41" s="23">
        <f>IF(OR(Subscriptions!$S41="",Subscriptions!$E41="Cancelled"),0,IF(((YEAR(L$4)-YEAR(Subscriptions!$J41))*12+MONTH(L$4)-MONTH(Subscriptions!$J41))&lt;0,0,IF(MOD(((YEAR(L$4)-YEAR(Subscriptions!$J41))*12+MONTH(L$4)-MONTH(Subscriptions!$J41)),Subscriptions!$F41)&lt;&gt;0,0,IF(EDATE(Subscriptions!$J41,((YEAR(L$4)-YEAR(Subscriptions!$J41))*12+MONTH(L$4)-MONTH(Subscriptions!$J41)))&lt;Subscriptions!$S41,Subscriptions!$G41,IF(Subscriptions!$E41="Cancelling",0,Subscriptions!$G41*(1+N(Subscriptions!$N41)))))))</f>
        <v/>
      </c>
      <c r="M41" s="23">
        <f>IF(OR(Subscriptions!$S41="",Subscriptions!$E41="Cancelled"),0,IF(((YEAR(M$4)-YEAR(Subscriptions!$J41))*12+MONTH(M$4)-MONTH(Subscriptions!$J41))&lt;0,0,IF(MOD(((YEAR(M$4)-YEAR(Subscriptions!$J41))*12+MONTH(M$4)-MONTH(Subscriptions!$J41)),Subscriptions!$F41)&lt;&gt;0,0,IF(EDATE(Subscriptions!$J41,((YEAR(M$4)-YEAR(Subscriptions!$J41))*12+MONTH(M$4)-MONTH(Subscriptions!$J41)))&lt;Subscriptions!$S41,Subscriptions!$G41,IF(Subscriptions!$E41="Cancelling",0,Subscriptions!$G41*(1+N(Subscriptions!$N41)))))))</f>
        <v/>
      </c>
      <c r="N41" s="23">
        <f>IF(OR(Subscriptions!$S41="",Subscriptions!$E41="Cancelled"),0,IF(((YEAR(N$4)-YEAR(Subscriptions!$J41))*12+MONTH(N$4)-MONTH(Subscriptions!$J41))&lt;0,0,IF(MOD(((YEAR(N$4)-YEAR(Subscriptions!$J41))*12+MONTH(N$4)-MONTH(Subscriptions!$J41)),Subscriptions!$F41)&lt;&gt;0,0,IF(EDATE(Subscriptions!$J41,((YEAR(N$4)-YEAR(Subscriptions!$J41))*12+MONTH(N$4)-MONTH(Subscriptions!$J41)))&lt;Subscriptions!$S41,Subscriptions!$G41,IF(Subscriptions!$E41="Cancelling",0,Subscriptions!$G41*(1+N(Subscriptions!$N41)))))))</f>
        <v/>
      </c>
      <c r="O41" s="20">
        <f>SUM(C41:N41)</f>
        <v/>
      </c>
    </row>
    <row r="42">
      <c r="A42" s="15">
        <f>IF(Subscriptions!A42="","",Subscriptions!A42)</f>
        <v/>
      </c>
      <c r="B42" s="15">
        <f>IF(Subscriptions!A42="","",Subscriptions!E42)</f>
        <v/>
      </c>
      <c r="C42" s="23">
        <f>IF(OR(Subscriptions!$S42="",Subscriptions!$E42="Cancelled"),0,IF(((YEAR(C$4)-YEAR(Subscriptions!$J42))*12+MONTH(C$4)-MONTH(Subscriptions!$J42))&lt;0,0,IF(MOD(((YEAR(C$4)-YEAR(Subscriptions!$J42))*12+MONTH(C$4)-MONTH(Subscriptions!$J42)),Subscriptions!$F42)&lt;&gt;0,0,IF(EDATE(Subscriptions!$J42,((YEAR(C$4)-YEAR(Subscriptions!$J42))*12+MONTH(C$4)-MONTH(Subscriptions!$J42)))&lt;Subscriptions!$S42,Subscriptions!$G42,IF(Subscriptions!$E42="Cancelling",0,Subscriptions!$G42*(1+N(Subscriptions!$N42)))))))</f>
        <v/>
      </c>
      <c r="D42" s="23">
        <f>IF(OR(Subscriptions!$S42="",Subscriptions!$E42="Cancelled"),0,IF(((YEAR(D$4)-YEAR(Subscriptions!$J42))*12+MONTH(D$4)-MONTH(Subscriptions!$J42))&lt;0,0,IF(MOD(((YEAR(D$4)-YEAR(Subscriptions!$J42))*12+MONTH(D$4)-MONTH(Subscriptions!$J42)),Subscriptions!$F42)&lt;&gt;0,0,IF(EDATE(Subscriptions!$J42,((YEAR(D$4)-YEAR(Subscriptions!$J42))*12+MONTH(D$4)-MONTH(Subscriptions!$J42)))&lt;Subscriptions!$S42,Subscriptions!$G42,IF(Subscriptions!$E42="Cancelling",0,Subscriptions!$G42*(1+N(Subscriptions!$N42)))))))</f>
        <v/>
      </c>
      <c r="E42" s="23">
        <f>IF(OR(Subscriptions!$S42="",Subscriptions!$E42="Cancelled"),0,IF(((YEAR(E$4)-YEAR(Subscriptions!$J42))*12+MONTH(E$4)-MONTH(Subscriptions!$J42))&lt;0,0,IF(MOD(((YEAR(E$4)-YEAR(Subscriptions!$J42))*12+MONTH(E$4)-MONTH(Subscriptions!$J42)),Subscriptions!$F42)&lt;&gt;0,0,IF(EDATE(Subscriptions!$J42,((YEAR(E$4)-YEAR(Subscriptions!$J42))*12+MONTH(E$4)-MONTH(Subscriptions!$J42)))&lt;Subscriptions!$S42,Subscriptions!$G42,IF(Subscriptions!$E42="Cancelling",0,Subscriptions!$G42*(1+N(Subscriptions!$N42)))))))</f>
        <v/>
      </c>
      <c r="F42" s="23">
        <f>IF(OR(Subscriptions!$S42="",Subscriptions!$E42="Cancelled"),0,IF(((YEAR(F$4)-YEAR(Subscriptions!$J42))*12+MONTH(F$4)-MONTH(Subscriptions!$J42))&lt;0,0,IF(MOD(((YEAR(F$4)-YEAR(Subscriptions!$J42))*12+MONTH(F$4)-MONTH(Subscriptions!$J42)),Subscriptions!$F42)&lt;&gt;0,0,IF(EDATE(Subscriptions!$J42,((YEAR(F$4)-YEAR(Subscriptions!$J42))*12+MONTH(F$4)-MONTH(Subscriptions!$J42)))&lt;Subscriptions!$S42,Subscriptions!$G42,IF(Subscriptions!$E42="Cancelling",0,Subscriptions!$G42*(1+N(Subscriptions!$N42)))))))</f>
        <v/>
      </c>
      <c r="G42" s="23">
        <f>IF(OR(Subscriptions!$S42="",Subscriptions!$E42="Cancelled"),0,IF(((YEAR(G$4)-YEAR(Subscriptions!$J42))*12+MONTH(G$4)-MONTH(Subscriptions!$J42))&lt;0,0,IF(MOD(((YEAR(G$4)-YEAR(Subscriptions!$J42))*12+MONTH(G$4)-MONTH(Subscriptions!$J42)),Subscriptions!$F42)&lt;&gt;0,0,IF(EDATE(Subscriptions!$J42,((YEAR(G$4)-YEAR(Subscriptions!$J42))*12+MONTH(G$4)-MONTH(Subscriptions!$J42)))&lt;Subscriptions!$S42,Subscriptions!$G42,IF(Subscriptions!$E42="Cancelling",0,Subscriptions!$G42*(1+N(Subscriptions!$N42)))))))</f>
        <v/>
      </c>
      <c r="H42" s="23">
        <f>IF(OR(Subscriptions!$S42="",Subscriptions!$E42="Cancelled"),0,IF(((YEAR(H$4)-YEAR(Subscriptions!$J42))*12+MONTH(H$4)-MONTH(Subscriptions!$J42))&lt;0,0,IF(MOD(((YEAR(H$4)-YEAR(Subscriptions!$J42))*12+MONTH(H$4)-MONTH(Subscriptions!$J42)),Subscriptions!$F42)&lt;&gt;0,0,IF(EDATE(Subscriptions!$J42,((YEAR(H$4)-YEAR(Subscriptions!$J42))*12+MONTH(H$4)-MONTH(Subscriptions!$J42)))&lt;Subscriptions!$S42,Subscriptions!$G42,IF(Subscriptions!$E42="Cancelling",0,Subscriptions!$G42*(1+N(Subscriptions!$N42)))))))</f>
        <v/>
      </c>
      <c r="I42" s="23">
        <f>IF(OR(Subscriptions!$S42="",Subscriptions!$E42="Cancelled"),0,IF(((YEAR(I$4)-YEAR(Subscriptions!$J42))*12+MONTH(I$4)-MONTH(Subscriptions!$J42))&lt;0,0,IF(MOD(((YEAR(I$4)-YEAR(Subscriptions!$J42))*12+MONTH(I$4)-MONTH(Subscriptions!$J42)),Subscriptions!$F42)&lt;&gt;0,0,IF(EDATE(Subscriptions!$J42,((YEAR(I$4)-YEAR(Subscriptions!$J42))*12+MONTH(I$4)-MONTH(Subscriptions!$J42)))&lt;Subscriptions!$S42,Subscriptions!$G42,IF(Subscriptions!$E42="Cancelling",0,Subscriptions!$G42*(1+N(Subscriptions!$N42)))))))</f>
        <v/>
      </c>
      <c r="J42" s="23">
        <f>IF(OR(Subscriptions!$S42="",Subscriptions!$E42="Cancelled"),0,IF(((YEAR(J$4)-YEAR(Subscriptions!$J42))*12+MONTH(J$4)-MONTH(Subscriptions!$J42))&lt;0,0,IF(MOD(((YEAR(J$4)-YEAR(Subscriptions!$J42))*12+MONTH(J$4)-MONTH(Subscriptions!$J42)),Subscriptions!$F42)&lt;&gt;0,0,IF(EDATE(Subscriptions!$J42,((YEAR(J$4)-YEAR(Subscriptions!$J42))*12+MONTH(J$4)-MONTH(Subscriptions!$J42)))&lt;Subscriptions!$S42,Subscriptions!$G42,IF(Subscriptions!$E42="Cancelling",0,Subscriptions!$G42*(1+N(Subscriptions!$N42)))))))</f>
        <v/>
      </c>
      <c r="K42" s="23">
        <f>IF(OR(Subscriptions!$S42="",Subscriptions!$E42="Cancelled"),0,IF(((YEAR(K$4)-YEAR(Subscriptions!$J42))*12+MONTH(K$4)-MONTH(Subscriptions!$J42))&lt;0,0,IF(MOD(((YEAR(K$4)-YEAR(Subscriptions!$J42))*12+MONTH(K$4)-MONTH(Subscriptions!$J42)),Subscriptions!$F42)&lt;&gt;0,0,IF(EDATE(Subscriptions!$J42,((YEAR(K$4)-YEAR(Subscriptions!$J42))*12+MONTH(K$4)-MONTH(Subscriptions!$J42)))&lt;Subscriptions!$S42,Subscriptions!$G42,IF(Subscriptions!$E42="Cancelling",0,Subscriptions!$G42*(1+N(Subscriptions!$N42)))))))</f>
        <v/>
      </c>
      <c r="L42" s="23">
        <f>IF(OR(Subscriptions!$S42="",Subscriptions!$E42="Cancelled"),0,IF(((YEAR(L$4)-YEAR(Subscriptions!$J42))*12+MONTH(L$4)-MONTH(Subscriptions!$J42))&lt;0,0,IF(MOD(((YEAR(L$4)-YEAR(Subscriptions!$J42))*12+MONTH(L$4)-MONTH(Subscriptions!$J42)),Subscriptions!$F42)&lt;&gt;0,0,IF(EDATE(Subscriptions!$J42,((YEAR(L$4)-YEAR(Subscriptions!$J42))*12+MONTH(L$4)-MONTH(Subscriptions!$J42)))&lt;Subscriptions!$S42,Subscriptions!$G42,IF(Subscriptions!$E42="Cancelling",0,Subscriptions!$G42*(1+N(Subscriptions!$N42)))))))</f>
        <v/>
      </c>
      <c r="M42" s="23">
        <f>IF(OR(Subscriptions!$S42="",Subscriptions!$E42="Cancelled"),0,IF(((YEAR(M$4)-YEAR(Subscriptions!$J42))*12+MONTH(M$4)-MONTH(Subscriptions!$J42))&lt;0,0,IF(MOD(((YEAR(M$4)-YEAR(Subscriptions!$J42))*12+MONTH(M$4)-MONTH(Subscriptions!$J42)),Subscriptions!$F42)&lt;&gt;0,0,IF(EDATE(Subscriptions!$J42,((YEAR(M$4)-YEAR(Subscriptions!$J42))*12+MONTH(M$4)-MONTH(Subscriptions!$J42)))&lt;Subscriptions!$S42,Subscriptions!$G42,IF(Subscriptions!$E42="Cancelling",0,Subscriptions!$G42*(1+N(Subscriptions!$N42)))))))</f>
        <v/>
      </c>
      <c r="N42" s="23">
        <f>IF(OR(Subscriptions!$S42="",Subscriptions!$E42="Cancelled"),0,IF(((YEAR(N$4)-YEAR(Subscriptions!$J42))*12+MONTH(N$4)-MONTH(Subscriptions!$J42))&lt;0,0,IF(MOD(((YEAR(N$4)-YEAR(Subscriptions!$J42))*12+MONTH(N$4)-MONTH(Subscriptions!$J42)),Subscriptions!$F42)&lt;&gt;0,0,IF(EDATE(Subscriptions!$J42,((YEAR(N$4)-YEAR(Subscriptions!$J42))*12+MONTH(N$4)-MONTH(Subscriptions!$J42)))&lt;Subscriptions!$S42,Subscriptions!$G42,IF(Subscriptions!$E42="Cancelling",0,Subscriptions!$G42*(1+N(Subscriptions!$N42)))))))</f>
        <v/>
      </c>
      <c r="O42" s="20">
        <f>SUM(C42:N42)</f>
        <v/>
      </c>
    </row>
    <row r="43">
      <c r="A43" s="15">
        <f>IF(Subscriptions!A43="","",Subscriptions!A43)</f>
        <v/>
      </c>
      <c r="B43" s="15">
        <f>IF(Subscriptions!A43="","",Subscriptions!E43)</f>
        <v/>
      </c>
      <c r="C43" s="23">
        <f>IF(OR(Subscriptions!$S43="",Subscriptions!$E43="Cancelled"),0,IF(((YEAR(C$4)-YEAR(Subscriptions!$J43))*12+MONTH(C$4)-MONTH(Subscriptions!$J43))&lt;0,0,IF(MOD(((YEAR(C$4)-YEAR(Subscriptions!$J43))*12+MONTH(C$4)-MONTH(Subscriptions!$J43)),Subscriptions!$F43)&lt;&gt;0,0,IF(EDATE(Subscriptions!$J43,((YEAR(C$4)-YEAR(Subscriptions!$J43))*12+MONTH(C$4)-MONTH(Subscriptions!$J43)))&lt;Subscriptions!$S43,Subscriptions!$G43,IF(Subscriptions!$E43="Cancelling",0,Subscriptions!$G43*(1+N(Subscriptions!$N43)))))))</f>
        <v/>
      </c>
      <c r="D43" s="23">
        <f>IF(OR(Subscriptions!$S43="",Subscriptions!$E43="Cancelled"),0,IF(((YEAR(D$4)-YEAR(Subscriptions!$J43))*12+MONTH(D$4)-MONTH(Subscriptions!$J43))&lt;0,0,IF(MOD(((YEAR(D$4)-YEAR(Subscriptions!$J43))*12+MONTH(D$4)-MONTH(Subscriptions!$J43)),Subscriptions!$F43)&lt;&gt;0,0,IF(EDATE(Subscriptions!$J43,((YEAR(D$4)-YEAR(Subscriptions!$J43))*12+MONTH(D$4)-MONTH(Subscriptions!$J43)))&lt;Subscriptions!$S43,Subscriptions!$G43,IF(Subscriptions!$E43="Cancelling",0,Subscriptions!$G43*(1+N(Subscriptions!$N43)))))))</f>
        <v/>
      </c>
      <c r="E43" s="23">
        <f>IF(OR(Subscriptions!$S43="",Subscriptions!$E43="Cancelled"),0,IF(((YEAR(E$4)-YEAR(Subscriptions!$J43))*12+MONTH(E$4)-MONTH(Subscriptions!$J43))&lt;0,0,IF(MOD(((YEAR(E$4)-YEAR(Subscriptions!$J43))*12+MONTH(E$4)-MONTH(Subscriptions!$J43)),Subscriptions!$F43)&lt;&gt;0,0,IF(EDATE(Subscriptions!$J43,((YEAR(E$4)-YEAR(Subscriptions!$J43))*12+MONTH(E$4)-MONTH(Subscriptions!$J43)))&lt;Subscriptions!$S43,Subscriptions!$G43,IF(Subscriptions!$E43="Cancelling",0,Subscriptions!$G43*(1+N(Subscriptions!$N43)))))))</f>
        <v/>
      </c>
      <c r="F43" s="23">
        <f>IF(OR(Subscriptions!$S43="",Subscriptions!$E43="Cancelled"),0,IF(((YEAR(F$4)-YEAR(Subscriptions!$J43))*12+MONTH(F$4)-MONTH(Subscriptions!$J43))&lt;0,0,IF(MOD(((YEAR(F$4)-YEAR(Subscriptions!$J43))*12+MONTH(F$4)-MONTH(Subscriptions!$J43)),Subscriptions!$F43)&lt;&gt;0,0,IF(EDATE(Subscriptions!$J43,((YEAR(F$4)-YEAR(Subscriptions!$J43))*12+MONTH(F$4)-MONTH(Subscriptions!$J43)))&lt;Subscriptions!$S43,Subscriptions!$G43,IF(Subscriptions!$E43="Cancelling",0,Subscriptions!$G43*(1+N(Subscriptions!$N43)))))))</f>
        <v/>
      </c>
      <c r="G43" s="23">
        <f>IF(OR(Subscriptions!$S43="",Subscriptions!$E43="Cancelled"),0,IF(((YEAR(G$4)-YEAR(Subscriptions!$J43))*12+MONTH(G$4)-MONTH(Subscriptions!$J43))&lt;0,0,IF(MOD(((YEAR(G$4)-YEAR(Subscriptions!$J43))*12+MONTH(G$4)-MONTH(Subscriptions!$J43)),Subscriptions!$F43)&lt;&gt;0,0,IF(EDATE(Subscriptions!$J43,((YEAR(G$4)-YEAR(Subscriptions!$J43))*12+MONTH(G$4)-MONTH(Subscriptions!$J43)))&lt;Subscriptions!$S43,Subscriptions!$G43,IF(Subscriptions!$E43="Cancelling",0,Subscriptions!$G43*(1+N(Subscriptions!$N43)))))))</f>
        <v/>
      </c>
      <c r="H43" s="23">
        <f>IF(OR(Subscriptions!$S43="",Subscriptions!$E43="Cancelled"),0,IF(((YEAR(H$4)-YEAR(Subscriptions!$J43))*12+MONTH(H$4)-MONTH(Subscriptions!$J43))&lt;0,0,IF(MOD(((YEAR(H$4)-YEAR(Subscriptions!$J43))*12+MONTH(H$4)-MONTH(Subscriptions!$J43)),Subscriptions!$F43)&lt;&gt;0,0,IF(EDATE(Subscriptions!$J43,((YEAR(H$4)-YEAR(Subscriptions!$J43))*12+MONTH(H$4)-MONTH(Subscriptions!$J43)))&lt;Subscriptions!$S43,Subscriptions!$G43,IF(Subscriptions!$E43="Cancelling",0,Subscriptions!$G43*(1+N(Subscriptions!$N43)))))))</f>
        <v/>
      </c>
      <c r="I43" s="23">
        <f>IF(OR(Subscriptions!$S43="",Subscriptions!$E43="Cancelled"),0,IF(((YEAR(I$4)-YEAR(Subscriptions!$J43))*12+MONTH(I$4)-MONTH(Subscriptions!$J43))&lt;0,0,IF(MOD(((YEAR(I$4)-YEAR(Subscriptions!$J43))*12+MONTH(I$4)-MONTH(Subscriptions!$J43)),Subscriptions!$F43)&lt;&gt;0,0,IF(EDATE(Subscriptions!$J43,((YEAR(I$4)-YEAR(Subscriptions!$J43))*12+MONTH(I$4)-MONTH(Subscriptions!$J43)))&lt;Subscriptions!$S43,Subscriptions!$G43,IF(Subscriptions!$E43="Cancelling",0,Subscriptions!$G43*(1+N(Subscriptions!$N43)))))))</f>
        <v/>
      </c>
      <c r="J43" s="23">
        <f>IF(OR(Subscriptions!$S43="",Subscriptions!$E43="Cancelled"),0,IF(((YEAR(J$4)-YEAR(Subscriptions!$J43))*12+MONTH(J$4)-MONTH(Subscriptions!$J43))&lt;0,0,IF(MOD(((YEAR(J$4)-YEAR(Subscriptions!$J43))*12+MONTH(J$4)-MONTH(Subscriptions!$J43)),Subscriptions!$F43)&lt;&gt;0,0,IF(EDATE(Subscriptions!$J43,((YEAR(J$4)-YEAR(Subscriptions!$J43))*12+MONTH(J$4)-MONTH(Subscriptions!$J43)))&lt;Subscriptions!$S43,Subscriptions!$G43,IF(Subscriptions!$E43="Cancelling",0,Subscriptions!$G43*(1+N(Subscriptions!$N43)))))))</f>
        <v/>
      </c>
      <c r="K43" s="23">
        <f>IF(OR(Subscriptions!$S43="",Subscriptions!$E43="Cancelled"),0,IF(((YEAR(K$4)-YEAR(Subscriptions!$J43))*12+MONTH(K$4)-MONTH(Subscriptions!$J43))&lt;0,0,IF(MOD(((YEAR(K$4)-YEAR(Subscriptions!$J43))*12+MONTH(K$4)-MONTH(Subscriptions!$J43)),Subscriptions!$F43)&lt;&gt;0,0,IF(EDATE(Subscriptions!$J43,((YEAR(K$4)-YEAR(Subscriptions!$J43))*12+MONTH(K$4)-MONTH(Subscriptions!$J43)))&lt;Subscriptions!$S43,Subscriptions!$G43,IF(Subscriptions!$E43="Cancelling",0,Subscriptions!$G43*(1+N(Subscriptions!$N43)))))))</f>
        <v/>
      </c>
      <c r="L43" s="23">
        <f>IF(OR(Subscriptions!$S43="",Subscriptions!$E43="Cancelled"),0,IF(((YEAR(L$4)-YEAR(Subscriptions!$J43))*12+MONTH(L$4)-MONTH(Subscriptions!$J43))&lt;0,0,IF(MOD(((YEAR(L$4)-YEAR(Subscriptions!$J43))*12+MONTH(L$4)-MONTH(Subscriptions!$J43)),Subscriptions!$F43)&lt;&gt;0,0,IF(EDATE(Subscriptions!$J43,((YEAR(L$4)-YEAR(Subscriptions!$J43))*12+MONTH(L$4)-MONTH(Subscriptions!$J43)))&lt;Subscriptions!$S43,Subscriptions!$G43,IF(Subscriptions!$E43="Cancelling",0,Subscriptions!$G43*(1+N(Subscriptions!$N43)))))))</f>
        <v/>
      </c>
      <c r="M43" s="23">
        <f>IF(OR(Subscriptions!$S43="",Subscriptions!$E43="Cancelled"),0,IF(((YEAR(M$4)-YEAR(Subscriptions!$J43))*12+MONTH(M$4)-MONTH(Subscriptions!$J43))&lt;0,0,IF(MOD(((YEAR(M$4)-YEAR(Subscriptions!$J43))*12+MONTH(M$4)-MONTH(Subscriptions!$J43)),Subscriptions!$F43)&lt;&gt;0,0,IF(EDATE(Subscriptions!$J43,((YEAR(M$4)-YEAR(Subscriptions!$J43))*12+MONTH(M$4)-MONTH(Subscriptions!$J43)))&lt;Subscriptions!$S43,Subscriptions!$G43,IF(Subscriptions!$E43="Cancelling",0,Subscriptions!$G43*(1+N(Subscriptions!$N43)))))))</f>
        <v/>
      </c>
      <c r="N43" s="23">
        <f>IF(OR(Subscriptions!$S43="",Subscriptions!$E43="Cancelled"),0,IF(((YEAR(N$4)-YEAR(Subscriptions!$J43))*12+MONTH(N$4)-MONTH(Subscriptions!$J43))&lt;0,0,IF(MOD(((YEAR(N$4)-YEAR(Subscriptions!$J43))*12+MONTH(N$4)-MONTH(Subscriptions!$J43)),Subscriptions!$F43)&lt;&gt;0,0,IF(EDATE(Subscriptions!$J43,((YEAR(N$4)-YEAR(Subscriptions!$J43))*12+MONTH(N$4)-MONTH(Subscriptions!$J43)))&lt;Subscriptions!$S43,Subscriptions!$G43,IF(Subscriptions!$E43="Cancelling",0,Subscriptions!$G43*(1+N(Subscriptions!$N43)))))))</f>
        <v/>
      </c>
      <c r="O43" s="20">
        <f>SUM(C43:N43)</f>
        <v/>
      </c>
    </row>
    <row r="44">
      <c r="A44" s="15">
        <f>IF(Subscriptions!A44="","",Subscriptions!A44)</f>
        <v/>
      </c>
      <c r="B44" s="15">
        <f>IF(Subscriptions!A44="","",Subscriptions!E44)</f>
        <v/>
      </c>
      <c r="C44" s="23">
        <f>IF(OR(Subscriptions!$S44="",Subscriptions!$E44="Cancelled"),0,IF(((YEAR(C$4)-YEAR(Subscriptions!$J44))*12+MONTH(C$4)-MONTH(Subscriptions!$J44))&lt;0,0,IF(MOD(((YEAR(C$4)-YEAR(Subscriptions!$J44))*12+MONTH(C$4)-MONTH(Subscriptions!$J44)),Subscriptions!$F44)&lt;&gt;0,0,IF(EDATE(Subscriptions!$J44,((YEAR(C$4)-YEAR(Subscriptions!$J44))*12+MONTH(C$4)-MONTH(Subscriptions!$J44)))&lt;Subscriptions!$S44,Subscriptions!$G44,IF(Subscriptions!$E44="Cancelling",0,Subscriptions!$G44*(1+N(Subscriptions!$N44)))))))</f>
        <v/>
      </c>
      <c r="D44" s="23">
        <f>IF(OR(Subscriptions!$S44="",Subscriptions!$E44="Cancelled"),0,IF(((YEAR(D$4)-YEAR(Subscriptions!$J44))*12+MONTH(D$4)-MONTH(Subscriptions!$J44))&lt;0,0,IF(MOD(((YEAR(D$4)-YEAR(Subscriptions!$J44))*12+MONTH(D$4)-MONTH(Subscriptions!$J44)),Subscriptions!$F44)&lt;&gt;0,0,IF(EDATE(Subscriptions!$J44,((YEAR(D$4)-YEAR(Subscriptions!$J44))*12+MONTH(D$4)-MONTH(Subscriptions!$J44)))&lt;Subscriptions!$S44,Subscriptions!$G44,IF(Subscriptions!$E44="Cancelling",0,Subscriptions!$G44*(1+N(Subscriptions!$N44)))))))</f>
        <v/>
      </c>
      <c r="E44" s="23">
        <f>IF(OR(Subscriptions!$S44="",Subscriptions!$E44="Cancelled"),0,IF(((YEAR(E$4)-YEAR(Subscriptions!$J44))*12+MONTH(E$4)-MONTH(Subscriptions!$J44))&lt;0,0,IF(MOD(((YEAR(E$4)-YEAR(Subscriptions!$J44))*12+MONTH(E$4)-MONTH(Subscriptions!$J44)),Subscriptions!$F44)&lt;&gt;0,0,IF(EDATE(Subscriptions!$J44,((YEAR(E$4)-YEAR(Subscriptions!$J44))*12+MONTH(E$4)-MONTH(Subscriptions!$J44)))&lt;Subscriptions!$S44,Subscriptions!$G44,IF(Subscriptions!$E44="Cancelling",0,Subscriptions!$G44*(1+N(Subscriptions!$N44)))))))</f>
        <v/>
      </c>
      <c r="F44" s="23">
        <f>IF(OR(Subscriptions!$S44="",Subscriptions!$E44="Cancelled"),0,IF(((YEAR(F$4)-YEAR(Subscriptions!$J44))*12+MONTH(F$4)-MONTH(Subscriptions!$J44))&lt;0,0,IF(MOD(((YEAR(F$4)-YEAR(Subscriptions!$J44))*12+MONTH(F$4)-MONTH(Subscriptions!$J44)),Subscriptions!$F44)&lt;&gt;0,0,IF(EDATE(Subscriptions!$J44,((YEAR(F$4)-YEAR(Subscriptions!$J44))*12+MONTH(F$4)-MONTH(Subscriptions!$J44)))&lt;Subscriptions!$S44,Subscriptions!$G44,IF(Subscriptions!$E44="Cancelling",0,Subscriptions!$G44*(1+N(Subscriptions!$N44)))))))</f>
        <v/>
      </c>
      <c r="G44" s="23">
        <f>IF(OR(Subscriptions!$S44="",Subscriptions!$E44="Cancelled"),0,IF(((YEAR(G$4)-YEAR(Subscriptions!$J44))*12+MONTH(G$4)-MONTH(Subscriptions!$J44))&lt;0,0,IF(MOD(((YEAR(G$4)-YEAR(Subscriptions!$J44))*12+MONTH(G$4)-MONTH(Subscriptions!$J44)),Subscriptions!$F44)&lt;&gt;0,0,IF(EDATE(Subscriptions!$J44,((YEAR(G$4)-YEAR(Subscriptions!$J44))*12+MONTH(G$4)-MONTH(Subscriptions!$J44)))&lt;Subscriptions!$S44,Subscriptions!$G44,IF(Subscriptions!$E44="Cancelling",0,Subscriptions!$G44*(1+N(Subscriptions!$N44)))))))</f>
        <v/>
      </c>
      <c r="H44" s="23">
        <f>IF(OR(Subscriptions!$S44="",Subscriptions!$E44="Cancelled"),0,IF(((YEAR(H$4)-YEAR(Subscriptions!$J44))*12+MONTH(H$4)-MONTH(Subscriptions!$J44))&lt;0,0,IF(MOD(((YEAR(H$4)-YEAR(Subscriptions!$J44))*12+MONTH(H$4)-MONTH(Subscriptions!$J44)),Subscriptions!$F44)&lt;&gt;0,0,IF(EDATE(Subscriptions!$J44,((YEAR(H$4)-YEAR(Subscriptions!$J44))*12+MONTH(H$4)-MONTH(Subscriptions!$J44)))&lt;Subscriptions!$S44,Subscriptions!$G44,IF(Subscriptions!$E44="Cancelling",0,Subscriptions!$G44*(1+N(Subscriptions!$N44)))))))</f>
        <v/>
      </c>
      <c r="I44" s="23">
        <f>IF(OR(Subscriptions!$S44="",Subscriptions!$E44="Cancelled"),0,IF(((YEAR(I$4)-YEAR(Subscriptions!$J44))*12+MONTH(I$4)-MONTH(Subscriptions!$J44))&lt;0,0,IF(MOD(((YEAR(I$4)-YEAR(Subscriptions!$J44))*12+MONTH(I$4)-MONTH(Subscriptions!$J44)),Subscriptions!$F44)&lt;&gt;0,0,IF(EDATE(Subscriptions!$J44,((YEAR(I$4)-YEAR(Subscriptions!$J44))*12+MONTH(I$4)-MONTH(Subscriptions!$J44)))&lt;Subscriptions!$S44,Subscriptions!$G44,IF(Subscriptions!$E44="Cancelling",0,Subscriptions!$G44*(1+N(Subscriptions!$N44)))))))</f>
        <v/>
      </c>
      <c r="J44" s="23">
        <f>IF(OR(Subscriptions!$S44="",Subscriptions!$E44="Cancelled"),0,IF(((YEAR(J$4)-YEAR(Subscriptions!$J44))*12+MONTH(J$4)-MONTH(Subscriptions!$J44))&lt;0,0,IF(MOD(((YEAR(J$4)-YEAR(Subscriptions!$J44))*12+MONTH(J$4)-MONTH(Subscriptions!$J44)),Subscriptions!$F44)&lt;&gt;0,0,IF(EDATE(Subscriptions!$J44,((YEAR(J$4)-YEAR(Subscriptions!$J44))*12+MONTH(J$4)-MONTH(Subscriptions!$J44)))&lt;Subscriptions!$S44,Subscriptions!$G44,IF(Subscriptions!$E44="Cancelling",0,Subscriptions!$G44*(1+N(Subscriptions!$N44)))))))</f>
        <v/>
      </c>
      <c r="K44" s="23">
        <f>IF(OR(Subscriptions!$S44="",Subscriptions!$E44="Cancelled"),0,IF(((YEAR(K$4)-YEAR(Subscriptions!$J44))*12+MONTH(K$4)-MONTH(Subscriptions!$J44))&lt;0,0,IF(MOD(((YEAR(K$4)-YEAR(Subscriptions!$J44))*12+MONTH(K$4)-MONTH(Subscriptions!$J44)),Subscriptions!$F44)&lt;&gt;0,0,IF(EDATE(Subscriptions!$J44,((YEAR(K$4)-YEAR(Subscriptions!$J44))*12+MONTH(K$4)-MONTH(Subscriptions!$J44)))&lt;Subscriptions!$S44,Subscriptions!$G44,IF(Subscriptions!$E44="Cancelling",0,Subscriptions!$G44*(1+N(Subscriptions!$N44)))))))</f>
        <v/>
      </c>
      <c r="L44" s="23">
        <f>IF(OR(Subscriptions!$S44="",Subscriptions!$E44="Cancelled"),0,IF(((YEAR(L$4)-YEAR(Subscriptions!$J44))*12+MONTH(L$4)-MONTH(Subscriptions!$J44))&lt;0,0,IF(MOD(((YEAR(L$4)-YEAR(Subscriptions!$J44))*12+MONTH(L$4)-MONTH(Subscriptions!$J44)),Subscriptions!$F44)&lt;&gt;0,0,IF(EDATE(Subscriptions!$J44,((YEAR(L$4)-YEAR(Subscriptions!$J44))*12+MONTH(L$4)-MONTH(Subscriptions!$J44)))&lt;Subscriptions!$S44,Subscriptions!$G44,IF(Subscriptions!$E44="Cancelling",0,Subscriptions!$G44*(1+N(Subscriptions!$N44)))))))</f>
        <v/>
      </c>
      <c r="M44" s="23">
        <f>IF(OR(Subscriptions!$S44="",Subscriptions!$E44="Cancelled"),0,IF(((YEAR(M$4)-YEAR(Subscriptions!$J44))*12+MONTH(M$4)-MONTH(Subscriptions!$J44))&lt;0,0,IF(MOD(((YEAR(M$4)-YEAR(Subscriptions!$J44))*12+MONTH(M$4)-MONTH(Subscriptions!$J44)),Subscriptions!$F44)&lt;&gt;0,0,IF(EDATE(Subscriptions!$J44,((YEAR(M$4)-YEAR(Subscriptions!$J44))*12+MONTH(M$4)-MONTH(Subscriptions!$J44)))&lt;Subscriptions!$S44,Subscriptions!$G44,IF(Subscriptions!$E44="Cancelling",0,Subscriptions!$G44*(1+N(Subscriptions!$N44)))))))</f>
        <v/>
      </c>
      <c r="N44" s="23">
        <f>IF(OR(Subscriptions!$S44="",Subscriptions!$E44="Cancelled"),0,IF(((YEAR(N$4)-YEAR(Subscriptions!$J44))*12+MONTH(N$4)-MONTH(Subscriptions!$J44))&lt;0,0,IF(MOD(((YEAR(N$4)-YEAR(Subscriptions!$J44))*12+MONTH(N$4)-MONTH(Subscriptions!$J44)),Subscriptions!$F44)&lt;&gt;0,0,IF(EDATE(Subscriptions!$J44,((YEAR(N$4)-YEAR(Subscriptions!$J44))*12+MONTH(N$4)-MONTH(Subscriptions!$J44)))&lt;Subscriptions!$S44,Subscriptions!$G44,IF(Subscriptions!$E44="Cancelling",0,Subscriptions!$G44*(1+N(Subscriptions!$N44)))))))</f>
        <v/>
      </c>
      <c r="O44" s="20">
        <f>SUM(C44:N44)</f>
        <v/>
      </c>
    </row>
    <row r="45">
      <c r="A45" s="15">
        <f>IF(Subscriptions!A45="","",Subscriptions!A45)</f>
        <v/>
      </c>
      <c r="B45" s="15">
        <f>IF(Subscriptions!A45="","",Subscriptions!E45)</f>
        <v/>
      </c>
      <c r="C45" s="23">
        <f>IF(OR(Subscriptions!$S45="",Subscriptions!$E45="Cancelled"),0,IF(((YEAR(C$4)-YEAR(Subscriptions!$J45))*12+MONTH(C$4)-MONTH(Subscriptions!$J45))&lt;0,0,IF(MOD(((YEAR(C$4)-YEAR(Subscriptions!$J45))*12+MONTH(C$4)-MONTH(Subscriptions!$J45)),Subscriptions!$F45)&lt;&gt;0,0,IF(EDATE(Subscriptions!$J45,((YEAR(C$4)-YEAR(Subscriptions!$J45))*12+MONTH(C$4)-MONTH(Subscriptions!$J45)))&lt;Subscriptions!$S45,Subscriptions!$G45,IF(Subscriptions!$E45="Cancelling",0,Subscriptions!$G45*(1+N(Subscriptions!$N45)))))))</f>
        <v/>
      </c>
      <c r="D45" s="23">
        <f>IF(OR(Subscriptions!$S45="",Subscriptions!$E45="Cancelled"),0,IF(((YEAR(D$4)-YEAR(Subscriptions!$J45))*12+MONTH(D$4)-MONTH(Subscriptions!$J45))&lt;0,0,IF(MOD(((YEAR(D$4)-YEAR(Subscriptions!$J45))*12+MONTH(D$4)-MONTH(Subscriptions!$J45)),Subscriptions!$F45)&lt;&gt;0,0,IF(EDATE(Subscriptions!$J45,((YEAR(D$4)-YEAR(Subscriptions!$J45))*12+MONTH(D$4)-MONTH(Subscriptions!$J45)))&lt;Subscriptions!$S45,Subscriptions!$G45,IF(Subscriptions!$E45="Cancelling",0,Subscriptions!$G45*(1+N(Subscriptions!$N45)))))))</f>
        <v/>
      </c>
      <c r="E45" s="23">
        <f>IF(OR(Subscriptions!$S45="",Subscriptions!$E45="Cancelled"),0,IF(((YEAR(E$4)-YEAR(Subscriptions!$J45))*12+MONTH(E$4)-MONTH(Subscriptions!$J45))&lt;0,0,IF(MOD(((YEAR(E$4)-YEAR(Subscriptions!$J45))*12+MONTH(E$4)-MONTH(Subscriptions!$J45)),Subscriptions!$F45)&lt;&gt;0,0,IF(EDATE(Subscriptions!$J45,((YEAR(E$4)-YEAR(Subscriptions!$J45))*12+MONTH(E$4)-MONTH(Subscriptions!$J45)))&lt;Subscriptions!$S45,Subscriptions!$G45,IF(Subscriptions!$E45="Cancelling",0,Subscriptions!$G45*(1+N(Subscriptions!$N45)))))))</f>
        <v/>
      </c>
      <c r="F45" s="23">
        <f>IF(OR(Subscriptions!$S45="",Subscriptions!$E45="Cancelled"),0,IF(((YEAR(F$4)-YEAR(Subscriptions!$J45))*12+MONTH(F$4)-MONTH(Subscriptions!$J45))&lt;0,0,IF(MOD(((YEAR(F$4)-YEAR(Subscriptions!$J45))*12+MONTH(F$4)-MONTH(Subscriptions!$J45)),Subscriptions!$F45)&lt;&gt;0,0,IF(EDATE(Subscriptions!$J45,((YEAR(F$4)-YEAR(Subscriptions!$J45))*12+MONTH(F$4)-MONTH(Subscriptions!$J45)))&lt;Subscriptions!$S45,Subscriptions!$G45,IF(Subscriptions!$E45="Cancelling",0,Subscriptions!$G45*(1+N(Subscriptions!$N45)))))))</f>
        <v/>
      </c>
      <c r="G45" s="23">
        <f>IF(OR(Subscriptions!$S45="",Subscriptions!$E45="Cancelled"),0,IF(((YEAR(G$4)-YEAR(Subscriptions!$J45))*12+MONTH(G$4)-MONTH(Subscriptions!$J45))&lt;0,0,IF(MOD(((YEAR(G$4)-YEAR(Subscriptions!$J45))*12+MONTH(G$4)-MONTH(Subscriptions!$J45)),Subscriptions!$F45)&lt;&gt;0,0,IF(EDATE(Subscriptions!$J45,((YEAR(G$4)-YEAR(Subscriptions!$J45))*12+MONTH(G$4)-MONTH(Subscriptions!$J45)))&lt;Subscriptions!$S45,Subscriptions!$G45,IF(Subscriptions!$E45="Cancelling",0,Subscriptions!$G45*(1+N(Subscriptions!$N45)))))))</f>
        <v/>
      </c>
      <c r="H45" s="23">
        <f>IF(OR(Subscriptions!$S45="",Subscriptions!$E45="Cancelled"),0,IF(((YEAR(H$4)-YEAR(Subscriptions!$J45))*12+MONTH(H$4)-MONTH(Subscriptions!$J45))&lt;0,0,IF(MOD(((YEAR(H$4)-YEAR(Subscriptions!$J45))*12+MONTH(H$4)-MONTH(Subscriptions!$J45)),Subscriptions!$F45)&lt;&gt;0,0,IF(EDATE(Subscriptions!$J45,((YEAR(H$4)-YEAR(Subscriptions!$J45))*12+MONTH(H$4)-MONTH(Subscriptions!$J45)))&lt;Subscriptions!$S45,Subscriptions!$G45,IF(Subscriptions!$E45="Cancelling",0,Subscriptions!$G45*(1+N(Subscriptions!$N45)))))))</f>
        <v/>
      </c>
      <c r="I45" s="23">
        <f>IF(OR(Subscriptions!$S45="",Subscriptions!$E45="Cancelled"),0,IF(((YEAR(I$4)-YEAR(Subscriptions!$J45))*12+MONTH(I$4)-MONTH(Subscriptions!$J45))&lt;0,0,IF(MOD(((YEAR(I$4)-YEAR(Subscriptions!$J45))*12+MONTH(I$4)-MONTH(Subscriptions!$J45)),Subscriptions!$F45)&lt;&gt;0,0,IF(EDATE(Subscriptions!$J45,((YEAR(I$4)-YEAR(Subscriptions!$J45))*12+MONTH(I$4)-MONTH(Subscriptions!$J45)))&lt;Subscriptions!$S45,Subscriptions!$G45,IF(Subscriptions!$E45="Cancelling",0,Subscriptions!$G45*(1+N(Subscriptions!$N45)))))))</f>
        <v/>
      </c>
      <c r="J45" s="23">
        <f>IF(OR(Subscriptions!$S45="",Subscriptions!$E45="Cancelled"),0,IF(((YEAR(J$4)-YEAR(Subscriptions!$J45))*12+MONTH(J$4)-MONTH(Subscriptions!$J45))&lt;0,0,IF(MOD(((YEAR(J$4)-YEAR(Subscriptions!$J45))*12+MONTH(J$4)-MONTH(Subscriptions!$J45)),Subscriptions!$F45)&lt;&gt;0,0,IF(EDATE(Subscriptions!$J45,((YEAR(J$4)-YEAR(Subscriptions!$J45))*12+MONTH(J$4)-MONTH(Subscriptions!$J45)))&lt;Subscriptions!$S45,Subscriptions!$G45,IF(Subscriptions!$E45="Cancelling",0,Subscriptions!$G45*(1+N(Subscriptions!$N45)))))))</f>
        <v/>
      </c>
      <c r="K45" s="23">
        <f>IF(OR(Subscriptions!$S45="",Subscriptions!$E45="Cancelled"),0,IF(((YEAR(K$4)-YEAR(Subscriptions!$J45))*12+MONTH(K$4)-MONTH(Subscriptions!$J45))&lt;0,0,IF(MOD(((YEAR(K$4)-YEAR(Subscriptions!$J45))*12+MONTH(K$4)-MONTH(Subscriptions!$J45)),Subscriptions!$F45)&lt;&gt;0,0,IF(EDATE(Subscriptions!$J45,((YEAR(K$4)-YEAR(Subscriptions!$J45))*12+MONTH(K$4)-MONTH(Subscriptions!$J45)))&lt;Subscriptions!$S45,Subscriptions!$G45,IF(Subscriptions!$E45="Cancelling",0,Subscriptions!$G45*(1+N(Subscriptions!$N45)))))))</f>
        <v/>
      </c>
      <c r="L45" s="23">
        <f>IF(OR(Subscriptions!$S45="",Subscriptions!$E45="Cancelled"),0,IF(((YEAR(L$4)-YEAR(Subscriptions!$J45))*12+MONTH(L$4)-MONTH(Subscriptions!$J45))&lt;0,0,IF(MOD(((YEAR(L$4)-YEAR(Subscriptions!$J45))*12+MONTH(L$4)-MONTH(Subscriptions!$J45)),Subscriptions!$F45)&lt;&gt;0,0,IF(EDATE(Subscriptions!$J45,((YEAR(L$4)-YEAR(Subscriptions!$J45))*12+MONTH(L$4)-MONTH(Subscriptions!$J45)))&lt;Subscriptions!$S45,Subscriptions!$G45,IF(Subscriptions!$E45="Cancelling",0,Subscriptions!$G45*(1+N(Subscriptions!$N45)))))))</f>
        <v/>
      </c>
      <c r="M45" s="23">
        <f>IF(OR(Subscriptions!$S45="",Subscriptions!$E45="Cancelled"),0,IF(((YEAR(M$4)-YEAR(Subscriptions!$J45))*12+MONTH(M$4)-MONTH(Subscriptions!$J45))&lt;0,0,IF(MOD(((YEAR(M$4)-YEAR(Subscriptions!$J45))*12+MONTH(M$4)-MONTH(Subscriptions!$J45)),Subscriptions!$F45)&lt;&gt;0,0,IF(EDATE(Subscriptions!$J45,((YEAR(M$4)-YEAR(Subscriptions!$J45))*12+MONTH(M$4)-MONTH(Subscriptions!$J45)))&lt;Subscriptions!$S45,Subscriptions!$G45,IF(Subscriptions!$E45="Cancelling",0,Subscriptions!$G45*(1+N(Subscriptions!$N45)))))))</f>
        <v/>
      </c>
      <c r="N45" s="23">
        <f>IF(OR(Subscriptions!$S45="",Subscriptions!$E45="Cancelled"),0,IF(((YEAR(N$4)-YEAR(Subscriptions!$J45))*12+MONTH(N$4)-MONTH(Subscriptions!$J45))&lt;0,0,IF(MOD(((YEAR(N$4)-YEAR(Subscriptions!$J45))*12+MONTH(N$4)-MONTH(Subscriptions!$J45)),Subscriptions!$F45)&lt;&gt;0,0,IF(EDATE(Subscriptions!$J45,((YEAR(N$4)-YEAR(Subscriptions!$J45))*12+MONTH(N$4)-MONTH(Subscriptions!$J45)))&lt;Subscriptions!$S45,Subscriptions!$G45,IF(Subscriptions!$E45="Cancelling",0,Subscriptions!$G45*(1+N(Subscriptions!$N45)))))))</f>
        <v/>
      </c>
      <c r="O45" s="20">
        <f>SUM(C45:N45)</f>
        <v/>
      </c>
    </row>
    <row r="46">
      <c r="A46" s="15">
        <f>IF(Subscriptions!A46="","",Subscriptions!A46)</f>
        <v/>
      </c>
      <c r="B46" s="15">
        <f>IF(Subscriptions!A46="","",Subscriptions!E46)</f>
        <v/>
      </c>
      <c r="C46" s="23">
        <f>IF(OR(Subscriptions!$S46="",Subscriptions!$E46="Cancelled"),0,IF(((YEAR(C$4)-YEAR(Subscriptions!$J46))*12+MONTH(C$4)-MONTH(Subscriptions!$J46))&lt;0,0,IF(MOD(((YEAR(C$4)-YEAR(Subscriptions!$J46))*12+MONTH(C$4)-MONTH(Subscriptions!$J46)),Subscriptions!$F46)&lt;&gt;0,0,IF(EDATE(Subscriptions!$J46,((YEAR(C$4)-YEAR(Subscriptions!$J46))*12+MONTH(C$4)-MONTH(Subscriptions!$J46)))&lt;Subscriptions!$S46,Subscriptions!$G46,IF(Subscriptions!$E46="Cancelling",0,Subscriptions!$G46*(1+N(Subscriptions!$N46)))))))</f>
        <v/>
      </c>
      <c r="D46" s="23">
        <f>IF(OR(Subscriptions!$S46="",Subscriptions!$E46="Cancelled"),0,IF(((YEAR(D$4)-YEAR(Subscriptions!$J46))*12+MONTH(D$4)-MONTH(Subscriptions!$J46))&lt;0,0,IF(MOD(((YEAR(D$4)-YEAR(Subscriptions!$J46))*12+MONTH(D$4)-MONTH(Subscriptions!$J46)),Subscriptions!$F46)&lt;&gt;0,0,IF(EDATE(Subscriptions!$J46,((YEAR(D$4)-YEAR(Subscriptions!$J46))*12+MONTH(D$4)-MONTH(Subscriptions!$J46)))&lt;Subscriptions!$S46,Subscriptions!$G46,IF(Subscriptions!$E46="Cancelling",0,Subscriptions!$G46*(1+N(Subscriptions!$N46)))))))</f>
        <v/>
      </c>
      <c r="E46" s="23">
        <f>IF(OR(Subscriptions!$S46="",Subscriptions!$E46="Cancelled"),0,IF(((YEAR(E$4)-YEAR(Subscriptions!$J46))*12+MONTH(E$4)-MONTH(Subscriptions!$J46))&lt;0,0,IF(MOD(((YEAR(E$4)-YEAR(Subscriptions!$J46))*12+MONTH(E$4)-MONTH(Subscriptions!$J46)),Subscriptions!$F46)&lt;&gt;0,0,IF(EDATE(Subscriptions!$J46,((YEAR(E$4)-YEAR(Subscriptions!$J46))*12+MONTH(E$4)-MONTH(Subscriptions!$J46)))&lt;Subscriptions!$S46,Subscriptions!$G46,IF(Subscriptions!$E46="Cancelling",0,Subscriptions!$G46*(1+N(Subscriptions!$N46)))))))</f>
        <v/>
      </c>
      <c r="F46" s="23">
        <f>IF(OR(Subscriptions!$S46="",Subscriptions!$E46="Cancelled"),0,IF(((YEAR(F$4)-YEAR(Subscriptions!$J46))*12+MONTH(F$4)-MONTH(Subscriptions!$J46))&lt;0,0,IF(MOD(((YEAR(F$4)-YEAR(Subscriptions!$J46))*12+MONTH(F$4)-MONTH(Subscriptions!$J46)),Subscriptions!$F46)&lt;&gt;0,0,IF(EDATE(Subscriptions!$J46,((YEAR(F$4)-YEAR(Subscriptions!$J46))*12+MONTH(F$4)-MONTH(Subscriptions!$J46)))&lt;Subscriptions!$S46,Subscriptions!$G46,IF(Subscriptions!$E46="Cancelling",0,Subscriptions!$G46*(1+N(Subscriptions!$N46)))))))</f>
        <v/>
      </c>
      <c r="G46" s="23">
        <f>IF(OR(Subscriptions!$S46="",Subscriptions!$E46="Cancelled"),0,IF(((YEAR(G$4)-YEAR(Subscriptions!$J46))*12+MONTH(G$4)-MONTH(Subscriptions!$J46))&lt;0,0,IF(MOD(((YEAR(G$4)-YEAR(Subscriptions!$J46))*12+MONTH(G$4)-MONTH(Subscriptions!$J46)),Subscriptions!$F46)&lt;&gt;0,0,IF(EDATE(Subscriptions!$J46,((YEAR(G$4)-YEAR(Subscriptions!$J46))*12+MONTH(G$4)-MONTH(Subscriptions!$J46)))&lt;Subscriptions!$S46,Subscriptions!$G46,IF(Subscriptions!$E46="Cancelling",0,Subscriptions!$G46*(1+N(Subscriptions!$N46)))))))</f>
        <v/>
      </c>
      <c r="H46" s="23">
        <f>IF(OR(Subscriptions!$S46="",Subscriptions!$E46="Cancelled"),0,IF(((YEAR(H$4)-YEAR(Subscriptions!$J46))*12+MONTH(H$4)-MONTH(Subscriptions!$J46))&lt;0,0,IF(MOD(((YEAR(H$4)-YEAR(Subscriptions!$J46))*12+MONTH(H$4)-MONTH(Subscriptions!$J46)),Subscriptions!$F46)&lt;&gt;0,0,IF(EDATE(Subscriptions!$J46,((YEAR(H$4)-YEAR(Subscriptions!$J46))*12+MONTH(H$4)-MONTH(Subscriptions!$J46)))&lt;Subscriptions!$S46,Subscriptions!$G46,IF(Subscriptions!$E46="Cancelling",0,Subscriptions!$G46*(1+N(Subscriptions!$N46)))))))</f>
        <v/>
      </c>
      <c r="I46" s="23">
        <f>IF(OR(Subscriptions!$S46="",Subscriptions!$E46="Cancelled"),0,IF(((YEAR(I$4)-YEAR(Subscriptions!$J46))*12+MONTH(I$4)-MONTH(Subscriptions!$J46))&lt;0,0,IF(MOD(((YEAR(I$4)-YEAR(Subscriptions!$J46))*12+MONTH(I$4)-MONTH(Subscriptions!$J46)),Subscriptions!$F46)&lt;&gt;0,0,IF(EDATE(Subscriptions!$J46,((YEAR(I$4)-YEAR(Subscriptions!$J46))*12+MONTH(I$4)-MONTH(Subscriptions!$J46)))&lt;Subscriptions!$S46,Subscriptions!$G46,IF(Subscriptions!$E46="Cancelling",0,Subscriptions!$G46*(1+N(Subscriptions!$N46)))))))</f>
        <v/>
      </c>
      <c r="J46" s="23">
        <f>IF(OR(Subscriptions!$S46="",Subscriptions!$E46="Cancelled"),0,IF(((YEAR(J$4)-YEAR(Subscriptions!$J46))*12+MONTH(J$4)-MONTH(Subscriptions!$J46))&lt;0,0,IF(MOD(((YEAR(J$4)-YEAR(Subscriptions!$J46))*12+MONTH(J$4)-MONTH(Subscriptions!$J46)),Subscriptions!$F46)&lt;&gt;0,0,IF(EDATE(Subscriptions!$J46,((YEAR(J$4)-YEAR(Subscriptions!$J46))*12+MONTH(J$4)-MONTH(Subscriptions!$J46)))&lt;Subscriptions!$S46,Subscriptions!$G46,IF(Subscriptions!$E46="Cancelling",0,Subscriptions!$G46*(1+N(Subscriptions!$N46)))))))</f>
        <v/>
      </c>
      <c r="K46" s="23">
        <f>IF(OR(Subscriptions!$S46="",Subscriptions!$E46="Cancelled"),0,IF(((YEAR(K$4)-YEAR(Subscriptions!$J46))*12+MONTH(K$4)-MONTH(Subscriptions!$J46))&lt;0,0,IF(MOD(((YEAR(K$4)-YEAR(Subscriptions!$J46))*12+MONTH(K$4)-MONTH(Subscriptions!$J46)),Subscriptions!$F46)&lt;&gt;0,0,IF(EDATE(Subscriptions!$J46,((YEAR(K$4)-YEAR(Subscriptions!$J46))*12+MONTH(K$4)-MONTH(Subscriptions!$J46)))&lt;Subscriptions!$S46,Subscriptions!$G46,IF(Subscriptions!$E46="Cancelling",0,Subscriptions!$G46*(1+N(Subscriptions!$N46)))))))</f>
        <v/>
      </c>
      <c r="L46" s="23">
        <f>IF(OR(Subscriptions!$S46="",Subscriptions!$E46="Cancelled"),0,IF(((YEAR(L$4)-YEAR(Subscriptions!$J46))*12+MONTH(L$4)-MONTH(Subscriptions!$J46))&lt;0,0,IF(MOD(((YEAR(L$4)-YEAR(Subscriptions!$J46))*12+MONTH(L$4)-MONTH(Subscriptions!$J46)),Subscriptions!$F46)&lt;&gt;0,0,IF(EDATE(Subscriptions!$J46,((YEAR(L$4)-YEAR(Subscriptions!$J46))*12+MONTH(L$4)-MONTH(Subscriptions!$J46)))&lt;Subscriptions!$S46,Subscriptions!$G46,IF(Subscriptions!$E46="Cancelling",0,Subscriptions!$G46*(1+N(Subscriptions!$N46)))))))</f>
        <v/>
      </c>
      <c r="M46" s="23">
        <f>IF(OR(Subscriptions!$S46="",Subscriptions!$E46="Cancelled"),0,IF(((YEAR(M$4)-YEAR(Subscriptions!$J46))*12+MONTH(M$4)-MONTH(Subscriptions!$J46))&lt;0,0,IF(MOD(((YEAR(M$4)-YEAR(Subscriptions!$J46))*12+MONTH(M$4)-MONTH(Subscriptions!$J46)),Subscriptions!$F46)&lt;&gt;0,0,IF(EDATE(Subscriptions!$J46,((YEAR(M$4)-YEAR(Subscriptions!$J46))*12+MONTH(M$4)-MONTH(Subscriptions!$J46)))&lt;Subscriptions!$S46,Subscriptions!$G46,IF(Subscriptions!$E46="Cancelling",0,Subscriptions!$G46*(1+N(Subscriptions!$N46)))))))</f>
        <v/>
      </c>
      <c r="N46" s="23">
        <f>IF(OR(Subscriptions!$S46="",Subscriptions!$E46="Cancelled"),0,IF(((YEAR(N$4)-YEAR(Subscriptions!$J46))*12+MONTH(N$4)-MONTH(Subscriptions!$J46))&lt;0,0,IF(MOD(((YEAR(N$4)-YEAR(Subscriptions!$J46))*12+MONTH(N$4)-MONTH(Subscriptions!$J46)),Subscriptions!$F46)&lt;&gt;0,0,IF(EDATE(Subscriptions!$J46,((YEAR(N$4)-YEAR(Subscriptions!$J46))*12+MONTH(N$4)-MONTH(Subscriptions!$J46)))&lt;Subscriptions!$S46,Subscriptions!$G46,IF(Subscriptions!$E46="Cancelling",0,Subscriptions!$G46*(1+N(Subscriptions!$N46)))))))</f>
        <v/>
      </c>
      <c r="O46" s="20">
        <f>SUM(C46:N46)</f>
        <v/>
      </c>
    </row>
    <row r="47">
      <c r="A47" s="15">
        <f>IF(Subscriptions!A47="","",Subscriptions!A47)</f>
        <v/>
      </c>
      <c r="B47" s="15">
        <f>IF(Subscriptions!A47="","",Subscriptions!E47)</f>
        <v/>
      </c>
      <c r="C47" s="23">
        <f>IF(OR(Subscriptions!$S47="",Subscriptions!$E47="Cancelled"),0,IF(((YEAR(C$4)-YEAR(Subscriptions!$J47))*12+MONTH(C$4)-MONTH(Subscriptions!$J47))&lt;0,0,IF(MOD(((YEAR(C$4)-YEAR(Subscriptions!$J47))*12+MONTH(C$4)-MONTH(Subscriptions!$J47)),Subscriptions!$F47)&lt;&gt;0,0,IF(EDATE(Subscriptions!$J47,((YEAR(C$4)-YEAR(Subscriptions!$J47))*12+MONTH(C$4)-MONTH(Subscriptions!$J47)))&lt;Subscriptions!$S47,Subscriptions!$G47,IF(Subscriptions!$E47="Cancelling",0,Subscriptions!$G47*(1+N(Subscriptions!$N47)))))))</f>
        <v/>
      </c>
      <c r="D47" s="23">
        <f>IF(OR(Subscriptions!$S47="",Subscriptions!$E47="Cancelled"),0,IF(((YEAR(D$4)-YEAR(Subscriptions!$J47))*12+MONTH(D$4)-MONTH(Subscriptions!$J47))&lt;0,0,IF(MOD(((YEAR(D$4)-YEAR(Subscriptions!$J47))*12+MONTH(D$4)-MONTH(Subscriptions!$J47)),Subscriptions!$F47)&lt;&gt;0,0,IF(EDATE(Subscriptions!$J47,((YEAR(D$4)-YEAR(Subscriptions!$J47))*12+MONTH(D$4)-MONTH(Subscriptions!$J47)))&lt;Subscriptions!$S47,Subscriptions!$G47,IF(Subscriptions!$E47="Cancelling",0,Subscriptions!$G47*(1+N(Subscriptions!$N47)))))))</f>
        <v/>
      </c>
      <c r="E47" s="23">
        <f>IF(OR(Subscriptions!$S47="",Subscriptions!$E47="Cancelled"),0,IF(((YEAR(E$4)-YEAR(Subscriptions!$J47))*12+MONTH(E$4)-MONTH(Subscriptions!$J47))&lt;0,0,IF(MOD(((YEAR(E$4)-YEAR(Subscriptions!$J47))*12+MONTH(E$4)-MONTH(Subscriptions!$J47)),Subscriptions!$F47)&lt;&gt;0,0,IF(EDATE(Subscriptions!$J47,((YEAR(E$4)-YEAR(Subscriptions!$J47))*12+MONTH(E$4)-MONTH(Subscriptions!$J47)))&lt;Subscriptions!$S47,Subscriptions!$G47,IF(Subscriptions!$E47="Cancelling",0,Subscriptions!$G47*(1+N(Subscriptions!$N47)))))))</f>
        <v/>
      </c>
      <c r="F47" s="23">
        <f>IF(OR(Subscriptions!$S47="",Subscriptions!$E47="Cancelled"),0,IF(((YEAR(F$4)-YEAR(Subscriptions!$J47))*12+MONTH(F$4)-MONTH(Subscriptions!$J47))&lt;0,0,IF(MOD(((YEAR(F$4)-YEAR(Subscriptions!$J47))*12+MONTH(F$4)-MONTH(Subscriptions!$J47)),Subscriptions!$F47)&lt;&gt;0,0,IF(EDATE(Subscriptions!$J47,((YEAR(F$4)-YEAR(Subscriptions!$J47))*12+MONTH(F$4)-MONTH(Subscriptions!$J47)))&lt;Subscriptions!$S47,Subscriptions!$G47,IF(Subscriptions!$E47="Cancelling",0,Subscriptions!$G47*(1+N(Subscriptions!$N47)))))))</f>
        <v/>
      </c>
      <c r="G47" s="23">
        <f>IF(OR(Subscriptions!$S47="",Subscriptions!$E47="Cancelled"),0,IF(((YEAR(G$4)-YEAR(Subscriptions!$J47))*12+MONTH(G$4)-MONTH(Subscriptions!$J47))&lt;0,0,IF(MOD(((YEAR(G$4)-YEAR(Subscriptions!$J47))*12+MONTH(G$4)-MONTH(Subscriptions!$J47)),Subscriptions!$F47)&lt;&gt;0,0,IF(EDATE(Subscriptions!$J47,((YEAR(G$4)-YEAR(Subscriptions!$J47))*12+MONTH(G$4)-MONTH(Subscriptions!$J47)))&lt;Subscriptions!$S47,Subscriptions!$G47,IF(Subscriptions!$E47="Cancelling",0,Subscriptions!$G47*(1+N(Subscriptions!$N47)))))))</f>
        <v/>
      </c>
      <c r="H47" s="23">
        <f>IF(OR(Subscriptions!$S47="",Subscriptions!$E47="Cancelled"),0,IF(((YEAR(H$4)-YEAR(Subscriptions!$J47))*12+MONTH(H$4)-MONTH(Subscriptions!$J47))&lt;0,0,IF(MOD(((YEAR(H$4)-YEAR(Subscriptions!$J47))*12+MONTH(H$4)-MONTH(Subscriptions!$J47)),Subscriptions!$F47)&lt;&gt;0,0,IF(EDATE(Subscriptions!$J47,((YEAR(H$4)-YEAR(Subscriptions!$J47))*12+MONTH(H$4)-MONTH(Subscriptions!$J47)))&lt;Subscriptions!$S47,Subscriptions!$G47,IF(Subscriptions!$E47="Cancelling",0,Subscriptions!$G47*(1+N(Subscriptions!$N47)))))))</f>
        <v/>
      </c>
      <c r="I47" s="23">
        <f>IF(OR(Subscriptions!$S47="",Subscriptions!$E47="Cancelled"),0,IF(((YEAR(I$4)-YEAR(Subscriptions!$J47))*12+MONTH(I$4)-MONTH(Subscriptions!$J47))&lt;0,0,IF(MOD(((YEAR(I$4)-YEAR(Subscriptions!$J47))*12+MONTH(I$4)-MONTH(Subscriptions!$J47)),Subscriptions!$F47)&lt;&gt;0,0,IF(EDATE(Subscriptions!$J47,((YEAR(I$4)-YEAR(Subscriptions!$J47))*12+MONTH(I$4)-MONTH(Subscriptions!$J47)))&lt;Subscriptions!$S47,Subscriptions!$G47,IF(Subscriptions!$E47="Cancelling",0,Subscriptions!$G47*(1+N(Subscriptions!$N47)))))))</f>
        <v/>
      </c>
      <c r="J47" s="23">
        <f>IF(OR(Subscriptions!$S47="",Subscriptions!$E47="Cancelled"),0,IF(((YEAR(J$4)-YEAR(Subscriptions!$J47))*12+MONTH(J$4)-MONTH(Subscriptions!$J47))&lt;0,0,IF(MOD(((YEAR(J$4)-YEAR(Subscriptions!$J47))*12+MONTH(J$4)-MONTH(Subscriptions!$J47)),Subscriptions!$F47)&lt;&gt;0,0,IF(EDATE(Subscriptions!$J47,((YEAR(J$4)-YEAR(Subscriptions!$J47))*12+MONTH(J$4)-MONTH(Subscriptions!$J47)))&lt;Subscriptions!$S47,Subscriptions!$G47,IF(Subscriptions!$E47="Cancelling",0,Subscriptions!$G47*(1+N(Subscriptions!$N47)))))))</f>
        <v/>
      </c>
      <c r="K47" s="23">
        <f>IF(OR(Subscriptions!$S47="",Subscriptions!$E47="Cancelled"),0,IF(((YEAR(K$4)-YEAR(Subscriptions!$J47))*12+MONTH(K$4)-MONTH(Subscriptions!$J47))&lt;0,0,IF(MOD(((YEAR(K$4)-YEAR(Subscriptions!$J47))*12+MONTH(K$4)-MONTH(Subscriptions!$J47)),Subscriptions!$F47)&lt;&gt;0,0,IF(EDATE(Subscriptions!$J47,((YEAR(K$4)-YEAR(Subscriptions!$J47))*12+MONTH(K$4)-MONTH(Subscriptions!$J47)))&lt;Subscriptions!$S47,Subscriptions!$G47,IF(Subscriptions!$E47="Cancelling",0,Subscriptions!$G47*(1+N(Subscriptions!$N47)))))))</f>
        <v/>
      </c>
      <c r="L47" s="23">
        <f>IF(OR(Subscriptions!$S47="",Subscriptions!$E47="Cancelled"),0,IF(((YEAR(L$4)-YEAR(Subscriptions!$J47))*12+MONTH(L$4)-MONTH(Subscriptions!$J47))&lt;0,0,IF(MOD(((YEAR(L$4)-YEAR(Subscriptions!$J47))*12+MONTH(L$4)-MONTH(Subscriptions!$J47)),Subscriptions!$F47)&lt;&gt;0,0,IF(EDATE(Subscriptions!$J47,((YEAR(L$4)-YEAR(Subscriptions!$J47))*12+MONTH(L$4)-MONTH(Subscriptions!$J47)))&lt;Subscriptions!$S47,Subscriptions!$G47,IF(Subscriptions!$E47="Cancelling",0,Subscriptions!$G47*(1+N(Subscriptions!$N47)))))))</f>
        <v/>
      </c>
      <c r="M47" s="23">
        <f>IF(OR(Subscriptions!$S47="",Subscriptions!$E47="Cancelled"),0,IF(((YEAR(M$4)-YEAR(Subscriptions!$J47))*12+MONTH(M$4)-MONTH(Subscriptions!$J47))&lt;0,0,IF(MOD(((YEAR(M$4)-YEAR(Subscriptions!$J47))*12+MONTH(M$4)-MONTH(Subscriptions!$J47)),Subscriptions!$F47)&lt;&gt;0,0,IF(EDATE(Subscriptions!$J47,((YEAR(M$4)-YEAR(Subscriptions!$J47))*12+MONTH(M$4)-MONTH(Subscriptions!$J47)))&lt;Subscriptions!$S47,Subscriptions!$G47,IF(Subscriptions!$E47="Cancelling",0,Subscriptions!$G47*(1+N(Subscriptions!$N47)))))))</f>
        <v/>
      </c>
      <c r="N47" s="23">
        <f>IF(OR(Subscriptions!$S47="",Subscriptions!$E47="Cancelled"),0,IF(((YEAR(N$4)-YEAR(Subscriptions!$J47))*12+MONTH(N$4)-MONTH(Subscriptions!$J47))&lt;0,0,IF(MOD(((YEAR(N$4)-YEAR(Subscriptions!$J47))*12+MONTH(N$4)-MONTH(Subscriptions!$J47)),Subscriptions!$F47)&lt;&gt;0,0,IF(EDATE(Subscriptions!$J47,((YEAR(N$4)-YEAR(Subscriptions!$J47))*12+MONTH(N$4)-MONTH(Subscriptions!$J47)))&lt;Subscriptions!$S47,Subscriptions!$G47,IF(Subscriptions!$E47="Cancelling",0,Subscriptions!$G47*(1+N(Subscriptions!$N47)))))))</f>
        <v/>
      </c>
      <c r="O47" s="20">
        <f>SUM(C47:N47)</f>
        <v/>
      </c>
    </row>
    <row r="48">
      <c r="A48" s="15">
        <f>IF(Subscriptions!A48="","",Subscriptions!A48)</f>
        <v/>
      </c>
      <c r="B48" s="15">
        <f>IF(Subscriptions!A48="","",Subscriptions!E48)</f>
        <v/>
      </c>
      <c r="C48" s="23">
        <f>IF(OR(Subscriptions!$S48="",Subscriptions!$E48="Cancelled"),0,IF(((YEAR(C$4)-YEAR(Subscriptions!$J48))*12+MONTH(C$4)-MONTH(Subscriptions!$J48))&lt;0,0,IF(MOD(((YEAR(C$4)-YEAR(Subscriptions!$J48))*12+MONTH(C$4)-MONTH(Subscriptions!$J48)),Subscriptions!$F48)&lt;&gt;0,0,IF(EDATE(Subscriptions!$J48,((YEAR(C$4)-YEAR(Subscriptions!$J48))*12+MONTH(C$4)-MONTH(Subscriptions!$J48)))&lt;Subscriptions!$S48,Subscriptions!$G48,IF(Subscriptions!$E48="Cancelling",0,Subscriptions!$G48*(1+N(Subscriptions!$N48)))))))</f>
        <v/>
      </c>
      <c r="D48" s="23">
        <f>IF(OR(Subscriptions!$S48="",Subscriptions!$E48="Cancelled"),0,IF(((YEAR(D$4)-YEAR(Subscriptions!$J48))*12+MONTH(D$4)-MONTH(Subscriptions!$J48))&lt;0,0,IF(MOD(((YEAR(D$4)-YEAR(Subscriptions!$J48))*12+MONTH(D$4)-MONTH(Subscriptions!$J48)),Subscriptions!$F48)&lt;&gt;0,0,IF(EDATE(Subscriptions!$J48,((YEAR(D$4)-YEAR(Subscriptions!$J48))*12+MONTH(D$4)-MONTH(Subscriptions!$J48)))&lt;Subscriptions!$S48,Subscriptions!$G48,IF(Subscriptions!$E48="Cancelling",0,Subscriptions!$G48*(1+N(Subscriptions!$N48)))))))</f>
        <v/>
      </c>
      <c r="E48" s="23">
        <f>IF(OR(Subscriptions!$S48="",Subscriptions!$E48="Cancelled"),0,IF(((YEAR(E$4)-YEAR(Subscriptions!$J48))*12+MONTH(E$4)-MONTH(Subscriptions!$J48))&lt;0,0,IF(MOD(((YEAR(E$4)-YEAR(Subscriptions!$J48))*12+MONTH(E$4)-MONTH(Subscriptions!$J48)),Subscriptions!$F48)&lt;&gt;0,0,IF(EDATE(Subscriptions!$J48,((YEAR(E$4)-YEAR(Subscriptions!$J48))*12+MONTH(E$4)-MONTH(Subscriptions!$J48)))&lt;Subscriptions!$S48,Subscriptions!$G48,IF(Subscriptions!$E48="Cancelling",0,Subscriptions!$G48*(1+N(Subscriptions!$N48)))))))</f>
        <v/>
      </c>
      <c r="F48" s="23">
        <f>IF(OR(Subscriptions!$S48="",Subscriptions!$E48="Cancelled"),0,IF(((YEAR(F$4)-YEAR(Subscriptions!$J48))*12+MONTH(F$4)-MONTH(Subscriptions!$J48))&lt;0,0,IF(MOD(((YEAR(F$4)-YEAR(Subscriptions!$J48))*12+MONTH(F$4)-MONTH(Subscriptions!$J48)),Subscriptions!$F48)&lt;&gt;0,0,IF(EDATE(Subscriptions!$J48,((YEAR(F$4)-YEAR(Subscriptions!$J48))*12+MONTH(F$4)-MONTH(Subscriptions!$J48)))&lt;Subscriptions!$S48,Subscriptions!$G48,IF(Subscriptions!$E48="Cancelling",0,Subscriptions!$G48*(1+N(Subscriptions!$N48)))))))</f>
        <v/>
      </c>
      <c r="G48" s="23">
        <f>IF(OR(Subscriptions!$S48="",Subscriptions!$E48="Cancelled"),0,IF(((YEAR(G$4)-YEAR(Subscriptions!$J48))*12+MONTH(G$4)-MONTH(Subscriptions!$J48))&lt;0,0,IF(MOD(((YEAR(G$4)-YEAR(Subscriptions!$J48))*12+MONTH(G$4)-MONTH(Subscriptions!$J48)),Subscriptions!$F48)&lt;&gt;0,0,IF(EDATE(Subscriptions!$J48,((YEAR(G$4)-YEAR(Subscriptions!$J48))*12+MONTH(G$4)-MONTH(Subscriptions!$J48)))&lt;Subscriptions!$S48,Subscriptions!$G48,IF(Subscriptions!$E48="Cancelling",0,Subscriptions!$G48*(1+N(Subscriptions!$N48)))))))</f>
        <v/>
      </c>
      <c r="H48" s="23">
        <f>IF(OR(Subscriptions!$S48="",Subscriptions!$E48="Cancelled"),0,IF(((YEAR(H$4)-YEAR(Subscriptions!$J48))*12+MONTH(H$4)-MONTH(Subscriptions!$J48))&lt;0,0,IF(MOD(((YEAR(H$4)-YEAR(Subscriptions!$J48))*12+MONTH(H$4)-MONTH(Subscriptions!$J48)),Subscriptions!$F48)&lt;&gt;0,0,IF(EDATE(Subscriptions!$J48,((YEAR(H$4)-YEAR(Subscriptions!$J48))*12+MONTH(H$4)-MONTH(Subscriptions!$J48)))&lt;Subscriptions!$S48,Subscriptions!$G48,IF(Subscriptions!$E48="Cancelling",0,Subscriptions!$G48*(1+N(Subscriptions!$N48)))))))</f>
        <v/>
      </c>
      <c r="I48" s="23">
        <f>IF(OR(Subscriptions!$S48="",Subscriptions!$E48="Cancelled"),0,IF(((YEAR(I$4)-YEAR(Subscriptions!$J48))*12+MONTH(I$4)-MONTH(Subscriptions!$J48))&lt;0,0,IF(MOD(((YEAR(I$4)-YEAR(Subscriptions!$J48))*12+MONTH(I$4)-MONTH(Subscriptions!$J48)),Subscriptions!$F48)&lt;&gt;0,0,IF(EDATE(Subscriptions!$J48,((YEAR(I$4)-YEAR(Subscriptions!$J48))*12+MONTH(I$4)-MONTH(Subscriptions!$J48)))&lt;Subscriptions!$S48,Subscriptions!$G48,IF(Subscriptions!$E48="Cancelling",0,Subscriptions!$G48*(1+N(Subscriptions!$N48)))))))</f>
        <v/>
      </c>
      <c r="J48" s="23">
        <f>IF(OR(Subscriptions!$S48="",Subscriptions!$E48="Cancelled"),0,IF(((YEAR(J$4)-YEAR(Subscriptions!$J48))*12+MONTH(J$4)-MONTH(Subscriptions!$J48))&lt;0,0,IF(MOD(((YEAR(J$4)-YEAR(Subscriptions!$J48))*12+MONTH(J$4)-MONTH(Subscriptions!$J48)),Subscriptions!$F48)&lt;&gt;0,0,IF(EDATE(Subscriptions!$J48,((YEAR(J$4)-YEAR(Subscriptions!$J48))*12+MONTH(J$4)-MONTH(Subscriptions!$J48)))&lt;Subscriptions!$S48,Subscriptions!$G48,IF(Subscriptions!$E48="Cancelling",0,Subscriptions!$G48*(1+N(Subscriptions!$N48)))))))</f>
        <v/>
      </c>
      <c r="K48" s="23">
        <f>IF(OR(Subscriptions!$S48="",Subscriptions!$E48="Cancelled"),0,IF(((YEAR(K$4)-YEAR(Subscriptions!$J48))*12+MONTH(K$4)-MONTH(Subscriptions!$J48))&lt;0,0,IF(MOD(((YEAR(K$4)-YEAR(Subscriptions!$J48))*12+MONTH(K$4)-MONTH(Subscriptions!$J48)),Subscriptions!$F48)&lt;&gt;0,0,IF(EDATE(Subscriptions!$J48,((YEAR(K$4)-YEAR(Subscriptions!$J48))*12+MONTH(K$4)-MONTH(Subscriptions!$J48)))&lt;Subscriptions!$S48,Subscriptions!$G48,IF(Subscriptions!$E48="Cancelling",0,Subscriptions!$G48*(1+N(Subscriptions!$N48)))))))</f>
        <v/>
      </c>
      <c r="L48" s="23">
        <f>IF(OR(Subscriptions!$S48="",Subscriptions!$E48="Cancelled"),0,IF(((YEAR(L$4)-YEAR(Subscriptions!$J48))*12+MONTH(L$4)-MONTH(Subscriptions!$J48))&lt;0,0,IF(MOD(((YEAR(L$4)-YEAR(Subscriptions!$J48))*12+MONTH(L$4)-MONTH(Subscriptions!$J48)),Subscriptions!$F48)&lt;&gt;0,0,IF(EDATE(Subscriptions!$J48,((YEAR(L$4)-YEAR(Subscriptions!$J48))*12+MONTH(L$4)-MONTH(Subscriptions!$J48)))&lt;Subscriptions!$S48,Subscriptions!$G48,IF(Subscriptions!$E48="Cancelling",0,Subscriptions!$G48*(1+N(Subscriptions!$N48)))))))</f>
        <v/>
      </c>
      <c r="M48" s="23">
        <f>IF(OR(Subscriptions!$S48="",Subscriptions!$E48="Cancelled"),0,IF(((YEAR(M$4)-YEAR(Subscriptions!$J48))*12+MONTH(M$4)-MONTH(Subscriptions!$J48))&lt;0,0,IF(MOD(((YEAR(M$4)-YEAR(Subscriptions!$J48))*12+MONTH(M$4)-MONTH(Subscriptions!$J48)),Subscriptions!$F48)&lt;&gt;0,0,IF(EDATE(Subscriptions!$J48,((YEAR(M$4)-YEAR(Subscriptions!$J48))*12+MONTH(M$4)-MONTH(Subscriptions!$J48)))&lt;Subscriptions!$S48,Subscriptions!$G48,IF(Subscriptions!$E48="Cancelling",0,Subscriptions!$G48*(1+N(Subscriptions!$N48)))))))</f>
        <v/>
      </c>
      <c r="N48" s="23">
        <f>IF(OR(Subscriptions!$S48="",Subscriptions!$E48="Cancelled"),0,IF(((YEAR(N$4)-YEAR(Subscriptions!$J48))*12+MONTH(N$4)-MONTH(Subscriptions!$J48))&lt;0,0,IF(MOD(((YEAR(N$4)-YEAR(Subscriptions!$J48))*12+MONTH(N$4)-MONTH(Subscriptions!$J48)),Subscriptions!$F48)&lt;&gt;0,0,IF(EDATE(Subscriptions!$J48,((YEAR(N$4)-YEAR(Subscriptions!$J48))*12+MONTH(N$4)-MONTH(Subscriptions!$J48)))&lt;Subscriptions!$S48,Subscriptions!$G48,IF(Subscriptions!$E48="Cancelling",0,Subscriptions!$G48*(1+N(Subscriptions!$N48)))))))</f>
        <v/>
      </c>
      <c r="O48" s="20">
        <f>SUM(C48:N48)</f>
        <v/>
      </c>
    </row>
    <row r="49">
      <c r="A49" s="15">
        <f>IF(Subscriptions!A49="","",Subscriptions!A49)</f>
        <v/>
      </c>
      <c r="B49" s="15">
        <f>IF(Subscriptions!A49="","",Subscriptions!E49)</f>
        <v/>
      </c>
      <c r="C49" s="23">
        <f>IF(OR(Subscriptions!$S49="",Subscriptions!$E49="Cancelled"),0,IF(((YEAR(C$4)-YEAR(Subscriptions!$J49))*12+MONTH(C$4)-MONTH(Subscriptions!$J49))&lt;0,0,IF(MOD(((YEAR(C$4)-YEAR(Subscriptions!$J49))*12+MONTH(C$4)-MONTH(Subscriptions!$J49)),Subscriptions!$F49)&lt;&gt;0,0,IF(EDATE(Subscriptions!$J49,((YEAR(C$4)-YEAR(Subscriptions!$J49))*12+MONTH(C$4)-MONTH(Subscriptions!$J49)))&lt;Subscriptions!$S49,Subscriptions!$G49,IF(Subscriptions!$E49="Cancelling",0,Subscriptions!$G49*(1+N(Subscriptions!$N49)))))))</f>
        <v/>
      </c>
      <c r="D49" s="23">
        <f>IF(OR(Subscriptions!$S49="",Subscriptions!$E49="Cancelled"),0,IF(((YEAR(D$4)-YEAR(Subscriptions!$J49))*12+MONTH(D$4)-MONTH(Subscriptions!$J49))&lt;0,0,IF(MOD(((YEAR(D$4)-YEAR(Subscriptions!$J49))*12+MONTH(D$4)-MONTH(Subscriptions!$J49)),Subscriptions!$F49)&lt;&gt;0,0,IF(EDATE(Subscriptions!$J49,((YEAR(D$4)-YEAR(Subscriptions!$J49))*12+MONTH(D$4)-MONTH(Subscriptions!$J49)))&lt;Subscriptions!$S49,Subscriptions!$G49,IF(Subscriptions!$E49="Cancelling",0,Subscriptions!$G49*(1+N(Subscriptions!$N49)))))))</f>
        <v/>
      </c>
      <c r="E49" s="23">
        <f>IF(OR(Subscriptions!$S49="",Subscriptions!$E49="Cancelled"),0,IF(((YEAR(E$4)-YEAR(Subscriptions!$J49))*12+MONTH(E$4)-MONTH(Subscriptions!$J49))&lt;0,0,IF(MOD(((YEAR(E$4)-YEAR(Subscriptions!$J49))*12+MONTH(E$4)-MONTH(Subscriptions!$J49)),Subscriptions!$F49)&lt;&gt;0,0,IF(EDATE(Subscriptions!$J49,((YEAR(E$4)-YEAR(Subscriptions!$J49))*12+MONTH(E$4)-MONTH(Subscriptions!$J49)))&lt;Subscriptions!$S49,Subscriptions!$G49,IF(Subscriptions!$E49="Cancelling",0,Subscriptions!$G49*(1+N(Subscriptions!$N49)))))))</f>
        <v/>
      </c>
      <c r="F49" s="23">
        <f>IF(OR(Subscriptions!$S49="",Subscriptions!$E49="Cancelled"),0,IF(((YEAR(F$4)-YEAR(Subscriptions!$J49))*12+MONTH(F$4)-MONTH(Subscriptions!$J49))&lt;0,0,IF(MOD(((YEAR(F$4)-YEAR(Subscriptions!$J49))*12+MONTH(F$4)-MONTH(Subscriptions!$J49)),Subscriptions!$F49)&lt;&gt;0,0,IF(EDATE(Subscriptions!$J49,((YEAR(F$4)-YEAR(Subscriptions!$J49))*12+MONTH(F$4)-MONTH(Subscriptions!$J49)))&lt;Subscriptions!$S49,Subscriptions!$G49,IF(Subscriptions!$E49="Cancelling",0,Subscriptions!$G49*(1+N(Subscriptions!$N49)))))))</f>
        <v/>
      </c>
      <c r="G49" s="23">
        <f>IF(OR(Subscriptions!$S49="",Subscriptions!$E49="Cancelled"),0,IF(((YEAR(G$4)-YEAR(Subscriptions!$J49))*12+MONTH(G$4)-MONTH(Subscriptions!$J49))&lt;0,0,IF(MOD(((YEAR(G$4)-YEAR(Subscriptions!$J49))*12+MONTH(G$4)-MONTH(Subscriptions!$J49)),Subscriptions!$F49)&lt;&gt;0,0,IF(EDATE(Subscriptions!$J49,((YEAR(G$4)-YEAR(Subscriptions!$J49))*12+MONTH(G$4)-MONTH(Subscriptions!$J49)))&lt;Subscriptions!$S49,Subscriptions!$G49,IF(Subscriptions!$E49="Cancelling",0,Subscriptions!$G49*(1+N(Subscriptions!$N49)))))))</f>
        <v/>
      </c>
      <c r="H49" s="23">
        <f>IF(OR(Subscriptions!$S49="",Subscriptions!$E49="Cancelled"),0,IF(((YEAR(H$4)-YEAR(Subscriptions!$J49))*12+MONTH(H$4)-MONTH(Subscriptions!$J49))&lt;0,0,IF(MOD(((YEAR(H$4)-YEAR(Subscriptions!$J49))*12+MONTH(H$4)-MONTH(Subscriptions!$J49)),Subscriptions!$F49)&lt;&gt;0,0,IF(EDATE(Subscriptions!$J49,((YEAR(H$4)-YEAR(Subscriptions!$J49))*12+MONTH(H$4)-MONTH(Subscriptions!$J49)))&lt;Subscriptions!$S49,Subscriptions!$G49,IF(Subscriptions!$E49="Cancelling",0,Subscriptions!$G49*(1+N(Subscriptions!$N49)))))))</f>
        <v/>
      </c>
      <c r="I49" s="23">
        <f>IF(OR(Subscriptions!$S49="",Subscriptions!$E49="Cancelled"),0,IF(((YEAR(I$4)-YEAR(Subscriptions!$J49))*12+MONTH(I$4)-MONTH(Subscriptions!$J49))&lt;0,0,IF(MOD(((YEAR(I$4)-YEAR(Subscriptions!$J49))*12+MONTH(I$4)-MONTH(Subscriptions!$J49)),Subscriptions!$F49)&lt;&gt;0,0,IF(EDATE(Subscriptions!$J49,((YEAR(I$4)-YEAR(Subscriptions!$J49))*12+MONTH(I$4)-MONTH(Subscriptions!$J49)))&lt;Subscriptions!$S49,Subscriptions!$G49,IF(Subscriptions!$E49="Cancelling",0,Subscriptions!$G49*(1+N(Subscriptions!$N49)))))))</f>
        <v/>
      </c>
      <c r="J49" s="23">
        <f>IF(OR(Subscriptions!$S49="",Subscriptions!$E49="Cancelled"),0,IF(((YEAR(J$4)-YEAR(Subscriptions!$J49))*12+MONTH(J$4)-MONTH(Subscriptions!$J49))&lt;0,0,IF(MOD(((YEAR(J$4)-YEAR(Subscriptions!$J49))*12+MONTH(J$4)-MONTH(Subscriptions!$J49)),Subscriptions!$F49)&lt;&gt;0,0,IF(EDATE(Subscriptions!$J49,((YEAR(J$4)-YEAR(Subscriptions!$J49))*12+MONTH(J$4)-MONTH(Subscriptions!$J49)))&lt;Subscriptions!$S49,Subscriptions!$G49,IF(Subscriptions!$E49="Cancelling",0,Subscriptions!$G49*(1+N(Subscriptions!$N49)))))))</f>
        <v/>
      </c>
      <c r="K49" s="23">
        <f>IF(OR(Subscriptions!$S49="",Subscriptions!$E49="Cancelled"),0,IF(((YEAR(K$4)-YEAR(Subscriptions!$J49))*12+MONTH(K$4)-MONTH(Subscriptions!$J49))&lt;0,0,IF(MOD(((YEAR(K$4)-YEAR(Subscriptions!$J49))*12+MONTH(K$4)-MONTH(Subscriptions!$J49)),Subscriptions!$F49)&lt;&gt;0,0,IF(EDATE(Subscriptions!$J49,((YEAR(K$4)-YEAR(Subscriptions!$J49))*12+MONTH(K$4)-MONTH(Subscriptions!$J49)))&lt;Subscriptions!$S49,Subscriptions!$G49,IF(Subscriptions!$E49="Cancelling",0,Subscriptions!$G49*(1+N(Subscriptions!$N49)))))))</f>
        <v/>
      </c>
      <c r="L49" s="23">
        <f>IF(OR(Subscriptions!$S49="",Subscriptions!$E49="Cancelled"),0,IF(((YEAR(L$4)-YEAR(Subscriptions!$J49))*12+MONTH(L$4)-MONTH(Subscriptions!$J49))&lt;0,0,IF(MOD(((YEAR(L$4)-YEAR(Subscriptions!$J49))*12+MONTH(L$4)-MONTH(Subscriptions!$J49)),Subscriptions!$F49)&lt;&gt;0,0,IF(EDATE(Subscriptions!$J49,((YEAR(L$4)-YEAR(Subscriptions!$J49))*12+MONTH(L$4)-MONTH(Subscriptions!$J49)))&lt;Subscriptions!$S49,Subscriptions!$G49,IF(Subscriptions!$E49="Cancelling",0,Subscriptions!$G49*(1+N(Subscriptions!$N49)))))))</f>
        <v/>
      </c>
      <c r="M49" s="23">
        <f>IF(OR(Subscriptions!$S49="",Subscriptions!$E49="Cancelled"),0,IF(((YEAR(M$4)-YEAR(Subscriptions!$J49))*12+MONTH(M$4)-MONTH(Subscriptions!$J49))&lt;0,0,IF(MOD(((YEAR(M$4)-YEAR(Subscriptions!$J49))*12+MONTH(M$4)-MONTH(Subscriptions!$J49)),Subscriptions!$F49)&lt;&gt;0,0,IF(EDATE(Subscriptions!$J49,((YEAR(M$4)-YEAR(Subscriptions!$J49))*12+MONTH(M$4)-MONTH(Subscriptions!$J49)))&lt;Subscriptions!$S49,Subscriptions!$G49,IF(Subscriptions!$E49="Cancelling",0,Subscriptions!$G49*(1+N(Subscriptions!$N49)))))))</f>
        <v/>
      </c>
      <c r="N49" s="23">
        <f>IF(OR(Subscriptions!$S49="",Subscriptions!$E49="Cancelled"),0,IF(((YEAR(N$4)-YEAR(Subscriptions!$J49))*12+MONTH(N$4)-MONTH(Subscriptions!$J49))&lt;0,0,IF(MOD(((YEAR(N$4)-YEAR(Subscriptions!$J49))*12+MONTH(N$4)-MONTH(Subscriptions!$J49)),Subscriptions!$F49)&lt;&gt;0,0,IF(EDATE(Subscriptions!$J49,((YEAR(N$4)-YEAR(Subscriptions!$J49))*12+MONTH(N$4)-MONTH(Subscriptions!$J49)))&lt;Subscriptions!$S49,Subscriptions!$G49,IF(Subscriptions!$E49="Cancelling",0,Subscriptions!$G49*(1+N(Subscriptions!$N49)))))))</f>
        <v/>
      </c>
      <c r="O49" s="20">
        <f>SUM(C49:N49)</f>
        <v/>
      </c>
    </row>
    <row r="50">
      <c r="A50" s="15">
        <f>IF(Subscriptions!A50="","",Subscriptions!A50)</f>
        <v/>
      </c>
      <c r="B50" s="15">
        <f>IF(Subscriptions!A50="","",Subscriptions!E50)</f>
        <v/>
      </c>
      <c r="C50" s="23">
        <f>IF(OR(Subscriptions!$S50="",Subscriptions!$E50="Cancelled"),0,IF(((YEAR(C$4)-YEAR(Subscriptions!$J50))*12+MONTH(C$4)-MONTH(Subscriptions!$J50))&lt;0,0,IF(MOD(((YEAR(C$4)-YEAR(Subscriptions!$J50))*12+MONTH(C$4)-MONTH(Subscriptions!$J50)),Subscriptions!$F50)&lt;&gt;0,0,IF(EDATE(Subscriptions!$J50,((YEAR(C$4)-YEAR(Subscriptions!$J50))*12+MONTH(C$4)-MONTH(Subscriptions!$J50)))&lt;Subscriptions!$S50,Subscriptions!$G50,IF(Subscriptions!$E50="Cancelling",0,Subscriptions!$G50*(1+N(Subscriptions!$N50)))))))</f>
        <v/>
      </c>
      <c r="D50" s="23">
        <f>IF(OR(Subscriptions!$S50="",Subscriptions!$E50="Cancelled"),0,IF(((YEAR(D$4)-YEAR(Subscriptions!$J50))*12+MONTH(D$4)-MONTH(Subscriptions!$J50))&lt;0,0,IF(MOD(((YEAR(D$4)-YEAR(Subscriptions!$J50))*12+MONTH(D$4)-MONTH(Subscriptions!$J50)),Subscriptions!$F50)&lt;&gt;0,0,IF(EDATE(Subscriptions!$J50,((YEAR(D$4)-YEAR(Subscriptions!$J50))*12+MONTH(D$4)-MONTH(Subscriptions!$J50)))&lt;Subscriptions!$S50,Subscriptions!$G50,IF(Subscriptions!$E50="Cancelling",0,Subscriptions!$G50*(1+N(Subscriptions!$N50)))))))</f>
        <v/>
      </c>
      <c r="E50" s="23">
        <f>IF(OR(Subscriptions!$S50="",Subscriptions!$E50="Cancelled"),0,IF(((YEAR(E$4)-YEAR(Subscriptions!$J50))*12+MONTH(E$4)-MONTH(Subscriptions!$J50))&lt;0,0,IF(MOD(((YEAR(E$4)-YEAR(Subscriptions!$J50))*12+MONTH(E$4)-MONTH(Subscriptions!$J50)),Subscriptions!$F50)&lt;&gt;0,0,IF(EDATE(Subscriptions!$J50,((YEAR(E$4)-YEAR(Subscriptions!$J50))*12+MONTH(E$4)-MONTH(Subscriptions!$J50)))&lt;Subscriptions!$S50,Subscriptions!$G50,IF(Subscriptions!$E50="Cancelling",0,Subscriptions!$G50*(1+N(Subscriptions!$N50)))))))</f>
        <v/>
      </c>
      <c r="F50" s="23">
        <f>IF(OR(Subscriptions!$S50="",Subscriptions!$E50="Cancelled"),0,IF(((YEAR(F$4)-YEAR(Subscriptions!$J50))*12+MONTH(F$4)-MONTH(Subscriptions!$J50))&lt;0,0,IF(MOD(((YEAR(F$4)-YEAR(Subscriptions!$J50))*12+MONTH(F$4)-MONTH(Subscriptions!$J50)),Subscriptions!$F50)&lt;&gt;0,0,IF(EDATE(Subscriptions!$J50,((YEAR(F$4)-YEAR(Subscriptions!$J50))*12+MONTH(F$4)-MONTH(Subscriptions!$J50)))&lt;Subscriptions!$S50,Subscriptions!$G50,IF(Subscriptions!$E50="Cancelling",0,Subscriptions!$G50*(1+N(Subscriptions!$N50)))))))</f>
        <v/>
      </c>
      <c r="G50" s="23">
        <f>IF(OR(Subscriptions!$S50="",Subscriptions!$E50="Cancelled"),0,IF(((YEAR(G$4)-YEAR(Subscriptions!$J50))*12+MONTH(G$4)-MONTH(Subscriptions!$J50))&lt;0,0,IF(MOD(((YEAR(G$4)-YEAR(Subscriptions!$J50))*12+MONTH(G$4)-MONTH(Subscriptions!$J50)),Subscriptions!$F50)&lt;&gt;0,0,IF(EDATE(Subscriptions!$J50,((YEAR(G$4)-YEAR(Subscriptions!$J50))*12+MONTH(G$4)-MONTH(Subscriptions!$J50)))&lt;Subscriptions!$S50,Subscriptions!$G50,IF(Subscriptions!$E50="Cancelling",0,Subscriptions!$G50*(1+N(Subscriptions!$N50)))))))</f>
        <v/>
      </c>
      <c r="H50" s="23">
        <f>IF(OR(Subscriptions!$S50="",Subscriptions!$E50="Cancelled"),0,IF(((YEAR(H$4)-YEAR(Subscriptions!$J50))*12+MONTH(H$4)-MONTH(Subscriptions!$J50))&lt;0,0,IF(MOD(((YEAR(H$4)-YEAR(Subscriptions!$J50))*12+MONTH(H$4)-MONTH(Subscriptions!$J50)),Subscriptions!$F50)&lt;&gt;0,0,IF(EDATE(Subscriptions!$J50,((YEAR(H$4)-YEAR(Subscriptions!$J50))*12+MONTH(H$4)-MONTH(Subscriptions!$J50)))&lt;Subscriptions!$S50,Subscriptions!$G50,IF(Subscriptions!$E50="Cancelling",0,Subscriptions!$G50*(1+N(Subscriptions!$N50)))))))</f>
        <v/>
      </c>
      <c r="I50" s="23">
        <f>IF(OR(Subscriptions!$S50="",Subscriptions!$E50="Cancelled"),0,IF(((YEAR(I$4)-YEAR(Subscriptions!$J50))*12+MONTH(I$4)-MONTH(Subscriptions!$J50))&lt;0,0,IF(MOD(((YEAR(I$4)-YEAR(Subscriptions!$J50))*12+MONTH(I$4)-MONTH(Subscriptions!$J50)),Subscriptions!$F50)&lt;&gt;0,0,IF(EDATE(Subscriptions!$J50,((YEAR(I$4)-YEAR(Subscriptions!$J50))*12+MONTH(I$4)-MONTH(Subscriptions!$J50)))&lt;Subscriptions!$S50,Subscriptions!$G50,IF(Subscriptions!$E50="Cancelling",0,Subscriptions!$G50*(1+N(Subscriptions!$N50)))))))</f>
        <v/>
      </c>
      <c r="J50" s="23">
        <f>IF(OR(Subscriptions!$S50="",Subscriptions!$E50="Cancelled"),0,IF(((YEAR(J$4)-YEAR(Subscriptions!$J50))*12+MONTH(J$4)-MONTH(Subscriptions!$J50))&lt;0,0,IF(MOD(((YEAR(J$4)-YEAR(Subscriptions!$J50))*12+MONTH(J$4)-MONTH(Subscriptions!$J50)),Subscriptions!$F50)&lt;&gt;0,0,IF(EDATE(Subscriptions!$J50,((YEAR(J$4)-YEAR(Subscriptions!$J50))*12+MONTH(J$4)-MONTH(Subscriptions!$J50)))&lt;Subscriptions!$S50,Subscriptions!$G50,IF(Subscriptions!$E50="Cancelling",0,Subscriptions!$G50*(1+N(Subscriptions!$N50)))))))</f>
        <v/>
      </c>
      <c r="K50" s="23">
        <f>IF(OR(Subscriptions!$S50="",Subscriptions!$E50="Cancelled"),0,IF(((YEAR(K$4)-YEAR(Subscriptions!$J50))*12+MONTH(K$4)-MONTH(Subscriptions!$J50))&lt;0,0,IF(MOD(((YEAR(K$4)-YEAR(Subscriptions!$J50))*12+MONTH(K$4)-MONTH(Subscriptions!$J50)),Subscriptions!$F50)&lt;&gt;0,0,IF(EDATE(Subscriptions!$J50,((YEAR(K$4)-YEAR(Subscriptions!$J50))*12+MONTH(K$4)-MONTH(Subscriptions!$J50)))&lt;Subscriptions!$S50,Subscriptions!$G50,IF(Subscriptions!$E50="Cancelling",0,Subscriptions!$G50*(1+N(Subscriptions!$N50)))))))</f>
        <v/>
      </c>
      <c r="L50" s="23">
        <f>IF(OR(Subscriptions!$S50="",Subscriptions!$E50="Cancelled"),0,IF(((YEAR(L$4)-YEAR(Subscriptions!$J50))*12+MONTH(L$4)-MONTH(Subscriptions!$J50))&lt;0,0,IF(MOD(((YEAR(L$4)-YEAR(Subscriptions!$J50))*12+MONTH(L$4)-MONTH(Subscriptions!$J50)),Subscriptions!$F50)&lt;&gt;0,0,IF(EDATE(Subscriptions!$J50,((YEAR(L$4)-YEAR(Subscriptions!$J50))*12+MONTH(L$4)-MONTH(Subscriptions!$J50)))&lt;Subscriptions!$S50,Subscriptions!$G50,IF(Subscriptions!$E50="Cancelling",0,Subscriptions!$G50*(1+N(Subscriptions!$N50)))))))</f>
        <v/>
      </c>
      <c r="M50" s="23">
        <f>IF(OR(Subscriptions!$S50="",Subscriptions!$E50="Cancelled"),0,IF(((YEAR(M$4)-YEAR(Subscriptions!$J50))*12+MONTH(M$4)-MONTH(Subscriptions!$J50))&lt;0,0,IF(MOD(((YEAR(M$4)-YEAR(Subscriptions!$J50))*12+MONTH(M$4)-MONTH(Subscriptions!$J50)),Subscriptions!$F50)&lt;&gt;0,0,IF(EDATE(Subscriptions!$J50,((YEAR(M$4)-YEAR(Subscriptions!$J50))*12+MONTH(M$4)-MONTH(Subscriptions!$J50)))&lt;Subscriptions!$S50,Subscriptions!$G50,IF(Subscriptions!$E50="Cancelling",0,Subscriptions!$G50*(1+N(Subscriptions!$N50)))))))</f>
        <v/>
      </c>
      <c r="N50" s="23">
        <f>IF(OR(Subscriptions!$S50="",Subscriptions!$E50="Cancelled"),0,IF(((YEAR(N$4)-YEAR(Subscriptions!$J50))*12+MONTH(N$4)-MONTH(Subscriptions!$J50))&lt;0,0,IF(MOD(((YEAR(N$4)-YEAR(Subscriptions!$J50))*12+MONTH(N$4)-MONTH(Subscriptions!$J50)),Subscriptions!$F50)&lt;&gt;0,0,IF(EDATE(Subscriptions!$J50,((YEAR(N$4)-YEAR(Subscriptions!$J50))*12+MONTH(N$4)-MONTH(Subscriptions!$J50)))&lt;Subscriptions!$S50,Subscriptions!$G50,IF(Subscriptions!$E50="Cancelling",0,Subscriptions!$G50*(1+N(Subscriptions!$N50)))))))</f>
        <v/>
      </c>
      <c r="O50" s="20">
        <f>SUM(C50:N50)</f>
        <v/>
      </c>
    </row>
    <row r="51">
      <c r="A51" s="15">
        <f>IF(Subscriptions!A51="","",Subscriptions!A51)</f>
        <v/>
      </c>
      <c r="B51" s="15">
        <f>IF(Subscriptions!A51="","",Subscriptions!E51)</f>
        <v/>
      </c>
      <c r="C51" s="23">
        <f>IF(OR(Subscriptions!$S51="",Subscriptions!$E51="Cancelled"),0,IF(((YEAR(C$4)-YEAR(Subscriptions!$J51))*12+MONTH(C$4)-MONTH(Subscriptions!$J51))&lt;0,0,IF(MOD(((YEAR(C$4)-YEAR(Subscriptions!$J51))*12+MONTH(C$4)-MONTH(Subscriptions!$J51)),Subscriptions!$F51)&lt;&gt;0,0,IF(EDATE(Subscriptions!$J51,((YEAR(C$4)-YEAR(Subscriptions!$J51))*12+MONTH(C$4)-MONTH(Subscriptions!$J51)))&lt;Subscriptions!$S51,Subscriptions!$G51,IF(Subscriptions!$E51="Cancelling",0,Subscriptions!$G51*(1+N(Subscriptions!$N51)))))))</f>
        <v/>
      </c>
      <c r="D51" s="23">
        <f>IF(OR(Subscriptions!$S51="",Subscriptions!$E51="Cancelled"),0,IF(((YEAR(D$4)-YEAR(Subscriptions!$J51))*12+MONTH(D$4)-MONTH(Subscriptions!$J51))&lt;0,0,IF(MOD(((YEAR(D$4)-YEAR(Subscriptions!$J51))*12+MONTH(D$4)-MONTH(Subscriptions!$J51)),Subscriptions!$F51)&lt;&gt;0,0,IF(EDATE(Subscriptions!$J51,((YEAR(D$4)-YEAR(Subscriptions!$J51))*12+MONTH(D$4)-MONTH(Subscriptions!$J51)))&lt;Subscriptions!$S51,Subscriptions!$G51,IF(Subscriptions!$E51="Cancelling",0,Subscriptions!$G51*(1+N(Subscriptions!$N51)))))))</f>
        <v/>
      </c>
      <c r="E51" s="23">
        <f>IF(OR(Subscriptions!$S51="",Subscriptions!$E51="Cancelled"),0,IF(((YEAR(E$4)-YEAR(Subscriptions!$J51))*12+MONTH(E$4)-MONTH(Subscriptions!$J51))&lt;0,0,IF(MOD(((YEAR(E$4)-YEAR(Subscriptions!$J51))*12+MONTH(E$4)-MONTH(Subscriptions!$J51)),Subscriptions!$F51)&lt;&gt;0,0,IF(EDATE(Subscriptions!$J51,((YEAR(E$4)-YEAR(Subscriptions!$J51))*12+MONTH(E$4)-MONTH(Subscriptions!$J51)))&lt;Subscriptions!$S51,Subscriptions!$G51,IF(Subscriptions!$E51="Cancelling",0,Subscriptions!$G51*(1+N(Subscriptions!$N51)))))))</f>
        <v/>
      </c>
      <c r="F51" s="23">
        <f>IF(OR(Subscriptions!$S51="",Subscriptions!$E51="Cancelled"),0,IF(((YEAR(F$4)-YEAR(Subscriptions!$J51))*12+MONTH(F$4)-MONTH(Subscriptions!$J51))&lt;0,0,IF(MOD(((YEAR(F$4)-YEAR(Subscriptions!$J51))*12+MONTH(F$4)-MONTH(Subscriptions!$J51)),Subscriptions!$F51)&lt;&gt;0,0,IF(EDATE(Subscriptions!$J51,((YEAR(F$4)-YEAR(Subscriptions!$J51))*12+MONTH(F$4)-MONTH(Subscriptions!$J51)))&lt;Subscriptions!$S51,Subscriptions!$G51,IF(Subscriptions!$E51="Cancelling",0,Subscriptions!$G51*(1+N(Subscriptions!$N51)))))))</f>
        <v/>
      </c>
      <c r="G51" s="23">
        <f>IF(OR(Subscriptions!$S51="",Subscriptions!$E51="Cancelled"),0,IF(((YEAR(G$4)-YEAR(Subscriptions!$J51))*12+MONTH(G$4)-MONTH(Subscriptions!$J51))&lt;0,0,IF(MOD(((YEAR(G$4)-YEAR(Subscriptions!$J51))*12+MONTH(G$4)-MONTH(Subscriptions!$J51)),Subscriptions!$F51)&lt;&gt;0,0,IF(EDATE(Subscriptions!$J51,((YEAR(G$4)-YEAR(Subscriptions!$J51))*12+MONTH(G$4)-MONTH(Subscriptions!$J51)))&lt;Subscriptions!$S51,Subscriptions!$G51,IF(Subscriptions!$E51="Cancelling",0,Subscriptions!$G51*(1+N(Subscriptions!$N51)))))))</f>
        <v/>
      </c>
      <c r="H51" s="23">
        <f>IF(OR(Subscriptions!$S51="",Subscriptions!$E51="Cancelled"),0,IF(((YEAR(H$4)-YEAR(Subscriptions!$J51))*12+MONTH(H$4)-MONTH(Subscriptions!$J51))&lt;0,0,IF(MOD(((YEAR(H$4)-YEAR(Subscriptions!$J51))*12+MONTH(H$4)-MONTH(Subscriptions!$J51)),Subscriptions!$F51)&lt;&gt;0,0,IF(EDATE(Subscriptions!$J51,((YEAR(H$4)-YEAR(Subscriptions!$J51))*12+MONTH(H$4)-MONTH(Subscriptions!$J51)))&lt;Subscriptions!$S51,Subscriptions!$G51,IF(Subscriptions!$E51="Cancelling",0,Subscriptions!$G51*(1+N(Subscriptions!$N51)))))))</f>
        <v/>
      </c>
      <c r="I51" s="23">
        <f>IF(OR(Subscriptions!$S51="",Subscriptions!$E51="Cancelled"),0,IF(((YEAR(I$4)-YEAR(Subscriptions!$J51))*12+MONTH(I$4)-MONTH(Subscriptions!$J51))&lt;0,0,IF(MOD(((YEAR(I$4)-YEAR(Subscriptions!$J51))*12+MONTH(I$4)-MONTH(Subscriptions!$J51)),Subscriptions!$F51)&lt;&gt;0,0,IF(EDATE(Subscriptions!$J51,((YEAR(I$4)-YEAR(Subscriptions!$J51))*12+MONTH(I$4)-MONTH(Subscriptions!$J51)))&lt;Subscriptions!$S51,Subscriptions!$G51,IF(Subscriptions!$E51="Cancelling",0,Subscriptions!$G51*(1+N(Subscriptions!$N51)))))))</f>
        <v/>
      </c>
      <c r="J51" s="23">
        <f>IF(OR(Subscriptions!$S51="",Subscriptions!$E51="Cancelled"),0,IF(((YEAR(J$4)-YEAR(Subscriptions!$J51))*12+MONTH(J$4)-MONTH(Subscriptions!$J51))&lt;0,0,IF(MOD(((YEAR(J$4)-YEAR(Subscriptions!$J51))*12+MONTH(J$4)-MONTH(Subscriptions!$J51)),Subscriptions!$F51)&lt;&gt;0,0,IF(EDATE(Subscriptions!$J51,((YEAR(J$4)-YEAR(Subscriptions!$J51))*12+MONTH(J$4)-MONTH(Subscriptions!$J51)))&lt;Subscriptions!$S51,Subscriptions!$G51,IF(Subscriptions!$E51="Cancelling",0,Subscriptions!$G51*(1+N(Subscriptions!$N51)))))))</f>
        <v/>
      </c>
      <c r="K51" s="23">
        <f>IF(OR(Subscriptions!$S51="",Subscriptions!$E51="Cancelled"),0,IF(((YEAR(K$4)-YEAR(Subscriptions!$J51))*12+MONTH(K$4)-MONTH(Subscriptions!$J51))&lt;0,0,IF(MOD(((YEAR(K$4)-YEAR(Subscriptions!$J51))*12+MONTH(K$4)-MONTH(Subscriptions!$J51)),Subscriptions!$F51)&lt;&gt;0,0,IF(EDATE(Subscriptions!$J51,((YEAR(K$4)-YEAR(Subscriptions!$J51))*12+MONTH(K$4)-MONTH(Subscriptions!$J51)))&lt;Subscriptions!$S51,Subscriptions!$G51,IF(Subscriptions!$E51="Cancelling",0,Subscriptions!$G51*(1+N(Subscriptions!$N51)))))))</f>
        <v/>
      </c>
      <c r="L51" s="23">
        <f>IF(OR(Subscriptions!$S51="",Subscriptions!$E51="Cancelled"),0,IF(((YEAR(L$4)-YEAR(Subscriptions!$J51))*12+MONTH(L$4)-MONTH(Subscriptions!$J51))&lt;0,0,IF(MOD(((YEAR(L$4)-YEAR(Subscriptions!$J51))*12+MONTH(L$4)-MONTH(Subscriptions!$J51)),Subscriptions!$F51)&lt;&gt;0,0,IF(EDATE(Subscriptions!$J51,((YEAR(L$4)-YEAR(Subscriptions!$J51))*12+MONTH(L$4)-MONTH(Subscriptions!$J51)))&lt;Subscriptions!$S51,Subscriptions!$G51,IF(Subscriptions!$E51="Cancelling",0,Subscriptions!$G51*(1+N(Subscriptions!$N51)))))))</f>
        <v/>
      </c>
      <c r="M51" s="23">
        <f>IF(OR(Subscriptions!$S51="",Subscriptions!$E51="Cancelled"),0,IF(((YEAR(M$4)-YEAR(Subscriptions!$J51))*12+MONTH(M$4)-MONTH(Subscriptions!$J51))&lt;0,0,IF(MOD(((YEAR(M$4)-YEAR(Subscriptions!$J51))*12+MONTH(M$4)-MONTH(Subscriptions!$J51)),Subscriptions!$F51)&lt;&gt;0,0,IF(EDATE(Subscriptions!$J51,((YEAR(M$4)-YEAR(Subscriptions!$J51))*12+MONTH(M$4)-MONTH(Subscriptions!$J51)))&lt;Subscriptions!$S51,Subscriptions!$G51,IF(Subscriptions!$E51="Cancelling",0,Subscriptions!$G51*(1+N(Subscriptions!$N51)))))))</f>
        <v/>
      </c>
      <c r="N51" s="23">
        <f>IF(OR(Subscriptions!$S51="",Subscriptions!$E51="Cancelled"),0,IF(((YEAR(N$4)-YEAR(Subscriptions!$J51))*12+MONTH(N$4)-MONTH(Subscriptions!$J51))&lt;0,0,IF(MOD(((YEAR(N$4)-YEAR(Subscriptions!$J51))*12+MONTH(N$4)-MONTH(Subscriptions!$J51)),Subscriptions!$F51)&lt;&gt;0,0,IF(EDATE(Subscriptions!$J51,((YEAR(N$4)-YEAR(Subscriptions!$J51))*12+MONTH(N$4)-MONTH(Subscriptions!$J51)))&lt;Subscriptions!$S51,Subscriptions!$G51,IF(Subscriptions!$E51="Cancelling",0,Subscriptions!$G51*(1+N(Subscriptions!$N51)))))))</f>
        <v/>
      </c>
      <c r="O51" s="20">
        <f>SUM(C51:N51)</f>
        <v/>
      </c>
    </row>
    <row r="52">
      <c r="A52" s="15">
        <f>IF(Subscriptions!A52="","",Subscriptions!A52)</f>
        <v/>
      </c>
      <c r="B52" s="15">
        <f>IF(Subscriptions!A52="","",Subscriptions!E52)</f>
        <v/>
      </c>
      <c r="C52" s="23">
        <f>IF(OR(Subscriptions!$S52="",Subscriptions!$E52="Cancelled"),0,IF(((YEAR(C$4)-YEAR(Subscriptions!$J52))*12+MONTH(C$4)-MONTH(Subscriptions!$J52))&lt;0,0,IF(MOD(((YEAR(C$4)-YEAR(Subscriptions!$J52))*12+MONTH(C$4)-MONTH(Subscriptions!$J52)),Subscriptions!$F52)&lt;&gt;0,0,IF(EDATE(Subscriptions!$J52,((YEAR(C$4)-YEAR(Subscriptions!$J52))*12+MONTH(C$4)-MONTH(Subscriptions!$J52)))&lt;Subscriptions!$S52,Subscriptions!$G52,IF(Subscriptions!$E52="Cancelling",0,Subscriptions!$G52*(1+N(Subscriptions!$N52)))))))</f>
        <v/>
      </c>
      <c r="D52" s="23">
        <f>IF(OR(Subscriptions!$S52="",Subscriptions!$E52="Cancelled"),0,IF(((YEAR(D$4)-YEAR(Subscriptions!$J52))*12+MONTH(D$4)-MONTH(Subscriptions!$J52))&lt;0,0,IF(MOD(((YEAR(D$4)-YEAR(Subscriptions!$J52))*12+MONTH(D$4)-MONTH(Subscriptions!$J52)),Subscriptions!$F52)&lt;&gt;0,0,IF(EDATE(Subscriptions!$J52,((YEAR(D$4)-YEAR(Subscriptions!$J52))*12+MONTH(D$4)-MONTH(Subscriptions!$J52)))&lt;Subscriptions!$S52,Subscriptions!$G52,IF(Subscriptions!$E52="Cancelling",0,Subscriptions!$G52*(1+N(Subscriptions!$N52)))))))</f>
        <v/>
      </c>
      <c r="E52" s="23">
        <f>IF(OR(Subscriptions!$S52="",Subscriptions!$E52="Cancelled"),0,IF(((YEAR(E$4)-YEAR(Subscriptions!$J52))*12+MONTH(E$4)-MONTH(Subscriptions!$J52))&lt;0,0,IF(MOD(((YEAR(E$4)-YEAR(Subscriptions!$J52))*12+MONTH(E$4)-MONTH(Subscriptions!$J52)),Subscriptions!$F52)&lt;&gt;0,0,IF(EDATE(Subscriptions!$J52,((YEAR(E$4)-YEAR(Subscriptions!$J52))*12+MONTH(E$4)-MONTH(Subscriptions!$J52)))&lt;Subscriptions!$S52,Subscriptions!$G52,IF(Subscriptions!$E52="Cancelling",0,Subscriptions!$G52*(1+N(Subscriptions!$N52)))))))</f>
        <v/>
      </c>
      <c r="F52" s="23">
        <f>IF(OR(Subscriptions!$S52="",Subscriptions!$E52="Cancelled"),0,IF(((YEAR(F$4)-YEAR(Subscriptions!$J52))*12+MONTH(F$4)-MONTH(Subscriptions!$J52))&lt;0,0,IF(MOD(((YEAR(F$4)-YEAR(Subscriptions!$J52))*12+MONTH(F$4)-MONTH(Subscriptions!$J52)),Subscriptions!$F52)&lt;&gt;0,0,IF(EDATE(Subscriptions!$J52,((YEAR(F$4)-YEAR(Subscriptions!$J52))*12+MONTH(F$4)-MONTH(Subscriptions!$J52)))&lt;Subscriptions!$S52,Subscriptions!$G52,IF(Subscriptions!$E52="Cancelling",0,Subscriptions!$G52*(1+N(Subscriptions!$N52)))))))</f>
        <v/>
      </c>
      <c r="G52" s="23">
        <f>IF(OR(Subscriptions!$S52="",Subscriptions!$E52="Cancelled"),0,IF(((YEAR(G$4)-YEAR(Subscriptions!$J52))*12+MONTH(G$4)-MONTH(Subscriptions!$J52))&lt;0,0,IF(MOD(((YEAR(G$4)-YEAR(Subscriptions!$J52))*12+MONTH(G$4)-MONTH(Subscriptions!$J52)),Subscriptions!$F52)&lt;&gt;0,0,IF(EDATE(Subscriptions!$J52,((YEAR(G$4)-YEAR(Subscriptions!$J52))*12+MONTH(G$4)-MONTH(Subscriptions!$J52)))&lt;Subscriptions!$S52,Subscriptions!$G52,IF(Subscriptions!$E52="Cancelling",0,Subscriptions!$G52*(1+N(Subscriptions!$N52)))))))</f>
        <v/>
      </c>
      <c r="H52" s="23">
        <f>IF(OR(Subscriptions!$S52="",Subscriptions!$E52="Cancelled"),0,IF(((YEAR(H$4)-YEAR(Subscriptions!$J52))*12+MONTH(H$4)-MONTH(Subscriptions!$J52))&lt;0,0,IF(MOD(((YEAR(H$4)-YEAR(Subscriptions!$J52))*12+MONTH(H$4)-MONTH(Subscriptions!$J52)),Subscriptions!$F52)&lt;&gt;0,0,IF(EDATE(Subscriptions!$J52,((YEAR(H$4)-YEAR(Subscriptions!$J52))*12+MONTH(H$4)-MONTH(Subscriptions!$J52)))&lt;Subscriptions!$S52,Subscriptions!$G52,IF(Subscriptions!$E52="Cancelling",0,Subscriptions!$G52*(1+N(Subscriptions!$N52)))))))</f>
        <v/>
      </c>
      <c r="I52" s="23">
        <f>IF(OR(Subscriptions!$S52="",Subscriptions!$E52="Cancelled"),0,IF(((YEAR(I$4)-YEAR(Subscriptions!$J52))*12+MONTH(I$4)-MONTH(Subscriptions!$J52))&lt;0,0,IF(MOD(((YEAR(I$4)-YEAR(Subscriptions!$J52))*12+MONTH(I$4)-MONTH(Subscriptions!$J52)),Subscriptions!$F52)&lt;&gt;0,0,IF(EDATE(Subscriptions!$J52,((YEAR(I$4)-YEAR(Subscriptions!$J52))*12+MONTH(I$4)-MONTH(Subscriptions!$J52)))&lt;Subscriptions!$S52,Subscriptions!$G52,IF(Subscriptions!$E52="Cancelling",0,Subscriptions!$G52*(1+N(Subscriptions!$N52)))))))</f>
        <v/>
      </c>
      <c r="J52" s="23">
        <f>IF(OR(Subscriptions!$S52="",Subscriptions!$E52="Cancelled"),0,IF(((YEAR(J$4)-YEAR(Subscriptions!$J52))*12+MONTH(J$4)-MONTH(Subscriptions!$J52))&lt;0,0,IF(MOD(((YEAR(J$4)-YEAR(Subscriptions!$J52))*12+MONTH(J$4)-MONTH(Subscriptions!$J52)),Subscriptions!$F52)&lt;&gt;0,0,IF(EDATE(Subscriptions!$J52,((YEAR(J$4)-YEAR(Subscriptions!$J52))*12+MONTH(J$4)-MONTH(Subscriptions!$J52)))&lt;Subscriptions!$S52,Subscriptions!$G52,IF(Subscriptions!$E52="Cancelling",0,Subscriptions!$G52*(1+N(Subscriptions!$N52)))))))</f>
        <v/>
      </c>
      <c r="K52" s="23">
        <f>IF(OR(Subscriptions!$S52="",Subscriptions!$E52="Cancelled"),0,IF(((YEAR(K$4)-YEAR(Subscriptions!$J52))*12+MONTH(K$4)-MONTH(Subscriptions!$J52))&lt;0,0,IF(MOD(((YEAR(K$4)-YEAR(Subscriptions!$J52))*12+MONTH(K$4)-MONTH(Subscriptions!$J52)),Subscriptions!$F52)&lt;&gt;0,0,IF(EDATE(Subscriptions!$J52,((YEAR(K$4)-YEAR(Subscriptions!$J52))*12+MONTH(K$4)-MONTH(Subscriptions!$J52)))&lt;Subscriptions!$S52,Subscriptions!$G52,IF(Subscriptions!$E52="Cancelling",0,Subscriptions!$G52*(1+N(Subscriptions!$N52)))))))</f>
        <v/>
      </c>
      <c r="L52" s="23">
        <f>IF(OR(Subscriptions!$S52="",Subscriptions!$E52="Cancelled"),0,IF(((YEAR(L$4)-YEAR(Subscriptions!$J52))*12+MONTH(L$4)-MONTH(Subscriptions!$J52))&lt;0,0,IF(MOD(((YEAR(L$4)-YEAR(Subscriptions!$J52))*12+MONTH(L$4)-MONTH(Subscriptions!$J52)),Subscriptions!$F52)&lt;&gt;0,0,IF(EDATE(Subscriptions!$J52,((YEAR(L$4)-YEAR(Subscriptions!$J52))*12+MONTH(L$4)-MONTH(Subscriptions!$J52)))&lt;Subscriptions!$S52,Subscriptions!$G52,IF(Subscriptions!$E52="Cancelling",0,Subscriptions!$G52*(1+N(Subscriptions!$N52)))))))</f>
        <v/>
      </c>
      <c r="M52" s="23">
        <f>IF(OR(Subscriptions!$S52="",Subscriptions!$E52="Cancelled"),0,IF(((YEAR(M$4)-YEAR(Subscriptions!$J52))*12+MONTH(M$4)-MONTH(Subscriptions!$J52))&lt;0,0,IF(MOD(((YEAR(M$4)-YEAR(Subscriptions!$J52))*12+MONTH(M$4)-MONTH(Subscriptions!$J52)),Subscriptions!$F52)&lt;&gt;0,0,IF(EDATE(Subscriptions!$J52,((YEAR(M$4)-YEAR(Subscriptions!$J52))*12+MONTH(M$4)-MONTH(Subscriptions!$J52)))&lt;Subscriptions!$S52,Subscriptions!$G52,IF(Subscriptions!$E52="Cancelling",0,Subscriptions!$G52*(1+N(Subscriptions!$N52)))))))</f>
        <v/>
      </c>
      <c r="N52" s="23">
        <f>IF(OR(Subscriptions!$S52="",Subscriptions!$E52="Cancelled"),0,IF(((YEAR(N$4)-YEAR(Subscriptions!$J52))*12+MONTH(N$4)-MONTH(Subscriptions!$J52))&lt;0,0,IF(MOD(((YEAR(N$4)-YEAR(Subscriptions!$J52))*12+MONTH(N$4)-MONTH(Subscriptions!$J52)),Subscriptions!$F52)&lt;&gt;0,0,IF(EDATE(Subscriptions!$J52,((YEAR(N$4)-YEAR(Subscriptions!$J52))*12+MONTH(N$4)-MONTH(Subscriptions!$J52)))&lt;Subscriptions!$S52,Subscriptions!$G52,IF(Subscriptions!$E52="Cancelling",0,Subscriptions!$G52*(1+N(Subscriptions!$N52)))))))</f>
        <v/>
      </c>
      <c r="O52" s="20">
        <f>SUM(C52:N52)</f>
        <v/>
      </c>
    </row>
    <row r="53">
      <c r="A53" s="15">
        <f>IF(Subscriptions!A53="","",Subscriptions!A53)</f>
        <v/>
      </c>
      <c r="B53" s="15">
        <f>IF(Subscriptions!A53="","",Subscriptions!E53)</f>
        <v/>
      </c>
      <c r="C53" s="23">
        <f>IF(OR(Subscriptions!$S53="",Subscriptions!$E53="Cancelled"),0,IF(((YEAR(C$4)-YEAR(Subscriptions!$J53))*12+MONTH(C$4)-MONTH(Subscriptions!$J53))&lt;0,0,IF(MOD(((YEAR(C$4)-YEAR(Subscriptions!$J53))*12+MONTH(C$4)-MONTH(Subscriptions!$J53)),Subscriptions!$F53)&lt;&gt;0,0,IF(EDATE(Subscriptions!$J53,((YEAR(C$4)-YEAR(Subscriptions!$J53))*12+MONTH(C$4)-MONTH(Subscriptions!$J53)))&lt;Subscriptions!$S53,Subscriptions!$G53,IF(Subscriptions!$E53="Cancelling",0,Subscriptions!$G53*(1+N(Subscriptions!$N53)))))))</f>
        <v/>
      </c>
      <c r="D53" s="23">
        <f>IF(OR(Subscriptions!$S53="",Subscriptions!$E53="Cancelled"),0,IF(((YEAR(D$4)-YEAR(Subscriptions!$J53))*12+MONTH(D$4)-MONTH(Subscriptions!$J53))&lt;0,0,IF(MOD(((YEAR(D$4)-YEAR(Subscriptions!$J53))*12+MONTH(D$4)-MONTH(Subscriptions!$J53)),Subscriptions!$F53)&lt;&gt;0,0,IF(EDATE(Subscriptions!$J53,((YEAR(D$4)-YEAR(Subscriptions!$J53))*12+MONTH(D$4)-MONTH(Subscriptions!$J53)))&lt;Subscriptions!$S53,Subscriptions!$G53,IF(Subscriptions!$E53="Cancelling",0,Subscriptions!$G53*(1+N(Subscriptions!$N53)))))))</f>
        <v/>
      </c>
      <c r="E53" s="23">
        <f>IF(OR(Subscriptions!$S53="",Subscriptions!$E53="Cancelled"),0,IF(((YEAR(E$4)-YEAR(Subscriptions!$J53))*12+MONTH(E$4)-MONTH(Subscriptions!$J53))&lt;0,0,IF(MOD(((YEAR(E$4)-YEAR(Subscriptions!$J53))*12+MONTH(E$4)-MONTH(Subscriptions!$J53)),Subscriptions!$F53)&lt;&gt;0,0,IF(EDATE(Subscriptions!$J53,((YEAR(E$4)-YEAR(Subscriptions!$J53))*12+MONTH(E$4)-MONTH(Subscriptions!$J53)))&lt;Subscriptions!$S53,Subscriptions!$G53,IF(Subscriptions!$E53="Cancelling",0,Subscriptions!$G53*(1+N(Subscriptions!$N53)))))))</f>
        <v/>
      </c>
      <c r="F53" s="23">
        <f>IF(OR(Subscriptions!$S53="",Subscriptions!$E53="Cancelled"),0,IF(((YEAR(F$4)-YEAR(Subscriptions!$J53))*12+MONTH(F$4)-MONTH(Subscriptions!$J53))&lt;0,0,IF(MOD(((YEAR(F$4)-YEAR(Subscriptions!$J53))*12+MONTH(F$4)-MONTH(Subscriptions!$J53)),Subscriptions!$F53)&lt;&gt;0,0,IF(EDATE(Subscriptions!$J53,((YEAR(F$4)-YEAR(Subscriptions!$J53))*12+MONTH(F$4)-MONTH(Subscriptions!$J53)))&lt;Subscriptions!$S53,Subscriptions!$G53,IF(Subscriptions!$E53="Cancelling",0,Subscriptions!$G53*(1+N(Subscriptions!$N53)))))))</f>
        <v/>
      </c>
      <c r="G53" s="23">
        <f>IF(OR(Subscriptions!$S53="",Subscriptions!$E53="Cancelled"),0,IF(((YEAR(G$4)-YEAR(Subscriptions!$J53))*12+MONTH(G$4)-MONTH(Subscriptions!$J53))&lt;0,0,IF(MOD(((YEAR(G$4)-YEAR(Subscriptions!$J53))*12+MONTH(G$4)-MONTH(Subscriptions!$J53)),Subscriptions!$F53)&lt;&gt;0,0,IF(EDATE(Subscriptions!$J53,((YEAR(G$4)-YEAR(Subscriptions!$J53))*12+MONTH(G$4)-MONTH(Subscriptions!$J53)))&lt;Subscriptions!$S53,Subscriptions!$G53,IF(Subscriptions!$E53="Cancelling",0,Subscriptions!$G53*(1+N(Subscriptions!$N53)))))))</f>
        <v/>
      </c>
      <c r="H53" s="23">
        <f>IF(OR(Subscriptions!$S53="",Subscriptions!$E53="Cancelled"),0,IF(((YEAR(H$4)-YEAR(Subscriptions!$J53))*12+MONTH(H$4)-MONTH(Subscriptions!$J53))&lt;0,0,IF(MOD(((YEAR(H$4)-YEAR(Subscriptions!$J53))*12+MONTH(H$4)-MONTH(Subscriptions!$J53)),Subscriptions!$F53)&lt;&gt;0,0,IF(EDATE(Subscriptions!$J53,((YEAR(H$4)-YEAR(Subscriptions!$J53))*12+MONTH(H$4)-MONTH(Subscriptions!$J53)))&lt;Subscriptions!$S53,Subscriptions!$G53,IF(Subscriptions!$E53="Cancelling",0,Subscriptions!$G53*(1+N(Subscriptions!$N53)))))))</f>
        <v/>
      </c>
      <c r="I53" s="23">
        <f>IF(OR(Subscriptions!$S53="",Subscriptions!$E53="Cancelled"),0,IF(((YEAR(I$4)-YEAR(Subscriptions!$J53))*12+MONTH(I$4)-MONTH(Subscriptions!$J53))&lt;0,0,IF(MOD(((YEAR(I$4)-YEAR(Subscriptions!$J53))*12+MONTH(I$4)-MONTH(Subscriptions!$J53)),Subscriptions!$F53)&lt;&gt;0,0,IF(EDATE(Subscriptions!$J53,((YEAR(I$4)-YEAR(Subscriptions!$J53))*12+MONTH(I$4)-MONTH(Subscriptions!$J53)))&lt;Subscriptions!$S53,Subscriptions!$G53,IF(Subscriptions!$E53="Cancelling",0,Subscriptions!$G53*(1+N(Subscriptions!$N53)))))))</f>
        <v/>
      </c>
      <c r="J53" s="23">
        <f>IF(OR(Subscriptions!$S53="",Subscriptions!$E53="Cancelled"),0,IF(((YEAR(J$4)-YEAR(Subscriptions!$J53))*12+MONTH(J$4)-MONTH(Subscriptions!$J53))&lt;0,0,IF(MOD(((YEAR(J$4)-YEAR(Subscriptions!$J53))*12+MONTH(J$4)-MONTH(Subscriptions!$J53)),Subscriptions!$F53)&lt;&gt;0,0,IF(EDATE(Subscriptions!$J53,((YEAR(J$4)-YEAR(Subscriptions!$J53))*12+MONTH(J$4)-MONTH(Subscriptions!$J53)))&lt;Subscriptions!$S53,Subscriptions!$G53,IF(Subscriptions!$E53="Cancelling",0,Subscriptions!$G53*(1+N(Subscriptions!$N53)))))))</f>
        <v/>
      </c>
      <c r="K53" s="23">
        <f>IF(OR(Subscriptions!$S53="",Subscriptions!$E53="Cancelled"),0,IF(((YEAR(K$4)-YEAR(Subscriptions!$J53))*12+MONTH(K$4)-MONTH(Subscriptions!$J53))&lt;0,0,IF(MOD(((YEAR(K$4)-YEAR(Subscriptions!$J53))*12+MONTH(K$4)-MONTH(Subscriptions!$J53)),Subscriptions!$F53)&lt;&gt;0,0,IF(EDATE(Subscriptions!$J53,((YEAR(K$4)-YEAR(Subscriptions!$J53))*12+MONTH(K$4)-MONTH(Subscriptions!$J53)))&lt;Subscriptions!$S53,Subscriptions!$G53,IF(Subscriptions!$E53="Cancelling",0,Subscriptions!$G53*(1+N(Subscriptions!$N53)))))))</f>
        <v/>
      </c>
      <c r="L53" s="23">
        <f>IF(OR(Subscriptions!$S53="",Subscriptions!$E53="Cancelled"),0,IF(((YEAR(L$4)-YEAR(Subscriptions!$J53))*12+MONTH(L$4)-MONTH(Subscriptions!$J53))&lt;0,0,IF(MOD(((YEAR(L$4)-YEAR(Subscriptions!$J53))*12+MONTH(L$4)-MONTH(Subscriptions!$J53)),Subscriptions!$F53)&lt;&gt;0,0,IF(EDATE(Subscriptions!$J53,((YEAR(L$4)-YEAR(Subscriptions!$J53))*12+MONTH(L$4)-MONTH(Subscriptions!$J53)))&lt;Subscriptions!$S53,Subscriptions!$G53,IF(Subscriptions!$E53="Cancelling",0,Subscriptions!$G53*(1+N(Subscriptions!$N53)))))))</f>
        <v/>
      </c>
      <c r="M53" s="23">
        <f>IF(OR(Subscriptions!$S53="",Subscriptions!$E53="Cancelled"),0,IF(((YEAR(M$4)-YEAR(Subscriptions!$J53))*12+MONTH(M$4)-MONTH(Subscriptions!$J53))&lt;0,0,IF(MOD(((YEAR(M$4)-YEAR(Subscriptions!$J53))*12+MONTH(M$4)-MONTH(Subscriptions!$J53)),Subscriptions!$F53)&lt;&gt;0,0,IF(EDATE(Subscriptions!$J53,((YEAR(M$4)-YEAR(Subscriptions!$J53))*12+MONTH(M$4)-MONTH(Subscriptions!$J53)))&lt;Subscriptions!$S53,Subscriptions!$G53,IF(Subscriptions!$E53="Cancelling",0,Subscriptions!$G53*(1+N(Subscriptions!$N53)))))))</f>
        <v/>
      </c>
      <c r="N53" s="23">
        <f>IF(OR(Subscriptions!$S53="",Subscriptions!$E53="Cancelled"),0,IF(((YEAR(N$4)-YEAR(Subscriptions!$J53))*12+MONTH(N$4)-MONTH(Subscriptions!$J53))&lt;0,0,IF(MOD(((YEAR(N$4)-YEAR(Subscriptions!$J53))*12+MONTH(N$4)-MONTH(Subscriptions!$J53)),Subscriptions!$F53)&lt;&gt;0,0,IF(EDATE(Subscriptions!$J53,((YEAR(N$4)-YEAR(Subscriptions!$J53))*12+MONTH(N$4)-MONTH(Subscriptions!$J53)))&lt;Subscriptions!$S53,Subscriptions!$G53,IF(Subscriptions!$E53="Cancelling",0,Subscriptions!$G53*(1+N(Subscriptions!$N53)))))))</f>
        <v/>
      </c>
      <c r="O53" s="20">
        <f>SUM(C53:N53)</f>
        <v/>
      </c>
    </row>
    <row r="54">
      <c r="A54" s="15">
        <f>IF(Subscriptions!A54="","",Subscriptions!A54)</f>
        <v/>
      </c>
      <c r="B54" s="15">
        <f>IF(Subscriptions!A54="","",Subscriptions!E54)</f>
        <v/>
      </c>
      <c r="C54" s="23">
        <f>IF(OR(Subscriptions!$S54="",Subscriptions!$E54="Cancelled"),0,IF(((YEAR(C$4)-YEAR(Subscriptions!$J54))*12+MONTH(C$4)-MONTH(Subscriptions!$J54))&lt;0,0,IF(MOD(((YEAR(C$4)-YEAR(Subscriptions!$J54))*12+MONTH(C$4)-MONTH(Subscriptions!$J54)),Subscriptions!$F54)&lt;&gt;0,0,IF(EDATE(Subscriptions!$J54,((YEAR(C$4)-YEAR(Subscriptions!$J54))*12+MONTH(C$4)-MONTH(Subscriptions!$J54)))&lt;Subscriptions!$S54,Subscriptions!$G54,IF(Subscriptions!$E54="Cancelling",0,Subscriptions!$G54*(1+N(Subscriptions!$N54)))))))</f>
        <v/>
      </c>
      <c r="D54" s="23">
        <f>IF(OR(Subscriptions!$S54="",Subscriptions!$E54="Cancelled"),0,IF(((YEAR(D$4)-YEAR(Subscriptions!$J54))*12+MONTH(D$4)-MONTH(Subscriptions!$J54))&lt;0,0,IF(MOD(((YEAR(D$4)-YEAR(Subscriptions!$J54))*12+MONTH(D$4)-MONTH(Subscriptions!$J54)),Subscriptions!$F54)&lt;&gt;0,0,IF(EDATE(Subscriptions!$J54,((YEAR(D$4)-YEAR(Subscriptions!$J54))*12+MONTH(D$4)-MONTH(Subscriptions!$J54)))&lt;Subscriptions!$S54,Subscriptions!$G54,IF(Subscriptions!$E54="Cancelling",0,Subscriptions!$G54*(1+N(Subscriptions!$N54)))))))</f>
        <v/>
      </c>
      <c r="E54" s="23">
        <f>IF(OR(Subscriptions!$S54="",Subscriptions!$E54="Cancelled"),0,IF(((YEAR(E$4)-YEAR(Subscriptions!$J54))*12+MONTH(E$4)-MONTH(Subscriptions!$J54))&lt;0,0,IF(MOD(((YEAR(E$4)-YEAR(Subscriptions!$J54))*12+MONTH(E$4)-MONTH(Subscriptions!$J54)),Subscriptions!$F54)&lt;&gt;0,0,IF(EDATE(Subscriptions!$J54,((YEAR(E$4)-YEAR(Subscriptions!$J54))*12+MONTH(E$4)-MONTH(Subscriptions!$J54)))&lt;Subscriptions!$S54,Subscriptions!$G54,IF(Subscriptions!$E54="Cancelling",0,Subscriptions!$G54*(1+N(Subscriptions!$N54)))))))</f>
        <v/>
      </c>
      <c r="F54" s="23">
        <f>IF(OR(Subscriptions!$S54="",Subscriptions!$E54="Cancelled"),0,IF(((YEAR(F$4)-YEAR(Subscriptions!$J54))*12+MONTH(F$4)-MONTH(Subscriptions!$J54))&lt;0,0,IF(MOD(((YEAR(F$4)-YEAR(Subscriptions!$J54))*12+MONTH(F$4)-MONTH(Subscriptions!$J54)),Subscriptions!$F54)&lt;&gt;0,0,IF(EDATE(Subscriptions!$J54,((YEAR(F$4)-YEAR(Subscriptions!$J54))*12+MONTH(F$4)-MONTH(Subscriptions!$J54)))&lt;Subscriptions!$S54,Subscriptions!$G54,IF(Subscriptions!$E54="Cancelling",0,Subscriptions!$G54*(1+N(Subscriptions!$N54)))))))</f>
        <v/>
      </c>
      <c r="G54" s="23">
        <f>IF(OR(Subscriptions!$S54="",Subscriptions!$E54="Cancelled"),0,IF(((YEAR(G$4)-YEAR(Subscriptions!$J54))*12+MONTH(G$4)-MONTH(Subscriptions!$J54))&lt;0,0,IF(MOD(((YEAR(G$4)-YEAR(Subscriptions!$J54))*12+MONTH(G$4)-MONTH(Subscriptions!$J54)),Subscriptions!$F54)&lt;&gt;0,0,IF(EDATE(Subscriptions!$J54,((YEAR(G$4)-YEAR(Subscriptions!$J54))*12+MONTH(G$4)-MONTH(Subscriptions!$J54)))&lt;Subscriptions!$S54,Subscriptions!$G54,IF(Subscriptions!$E54="Cancelling",0,Subscriptions!$G54*(1+N(Subscriptions!$N54)))))))</f>
        <v/>
      </c>
      <c r="H54" s="23">
        <f>IF(OR(Subscriptions!$S54="",Subscriptions!$E54="Cancelled"),0,IF(((YEAR(H$4)-YEAR(Subscriptions!$J54))*12+MONTH(H$4)-MONTH(Subscriptions!$J54))&lt;0,0,IF(MOD(((YEAR(H$4)-YEAR(Subscriptions!$J54))*12+MONTH(H$4)-MONTH(Subscriptions!$J54)),Subscriptions!$F54)&lt;&gt;0,0,IF(EDATE(Subscriptions!$J54,((YEAR(H$4)-YEAR(Subscriptions!$J54))*12+MONTH(H$4)-MONTH(Subscriptions!$J54)))&lt;Subscriptions!$S54,Subscriptions!$G54,IF(Subscriptions!$E54="Cancelling",0,Subscriptions!$G54*(1+N(Subscriptions!$N54)))))))</f>
        <v/>
      </c>
      <c r="I54" s="23">
        <f>IF(OR(Subscriptions!$S54="",Subscriptions!$E54="Cancelled"),0,IF(((YEAR(I$4)-YEAR(Subscriptions!$J54))*12+MONTH(I$4)-MONTH(Subscriptions!$J54))&lt;0,0,IF(MOD(((YEAR(I$4)-YEAR(Subscriptions!$J54))*12+MONTH(I$4)-MONTH(Subscriptions!$J54)),Subscriptions!$F54)&lt;&gt;0,0,IF(EDATE(Subscriptions!$J54,((YEAR(I$4)-YEAR(Subscriptions!$J54))*12+MONTH(I$4)-MONTH(Subscriptions!$J54)))&lt;Subscriptions!$S54,Subscriptions!$G54,IF(Subscriptions!$E54="Cancelling",0,Subscriptions!$G54*(1+N(Subscriptions!$N54)))))))</f>
        <v/>
      </c>
      <c r="J54" s="23">
        <f>IF(OR(Subscriptions!$S54="",Subscriptions!$E54="Cancelled"),0,IF(((YEAR(J$4)-YEAR(Subscriptions!$J54))*12+MONTH(J$4)-MONTH(Subscriptions!$J54))&lt;0,0,IF(MOD(((YEAR(J$4)-YEAR(Subscriptions!$J54))*12+MONTH(J$4)-MONTH(Subscriptions!$J54)),Subscriptions!$F54)&lt;&gt;0,0,IF(EDATE(Subscriptions!$J54,((YEAR(J$4)-YEAR(Subscriptions!$J54))*12+MONTH(J$4)-MONTH(Subscriptions!$J54)))&lt;Subscriptions!$S54,Subscriptions!$G54,IF(Subscriptions!$E54="Cancelling",0,Subscriptions!$G54*(1+N(Subscriptions!$N54)))))))</f>
        <v/>
      </c>
      <c r="K54" s="23">
        <f>IF(OR(Subscriptions!$S54="",Subscriptions!$E54="Cancelled"),0,IF(((YEAR(K$4)-YEAR(Subscriptions!$J54))*12+MONTH(K$4)-MONTH(Subscriptions!$J54))&lt;0,0,IF(MOD(((YEAR(K$4)-YEAR(Subscriptions!$J54))*12+MONTH(K$4)-MONTH(Subscriptions!$J54)),Subscriptions!$F54)&lt;&gt;0,0,IF(EDATE(Subscriptions!$J54,((YEAR(K$4)-YEAR(Subscriptions!$J54))*12+MONTH(K$4)-MONTH(Subscriptions!$J54)))&lt;Subscriptions!$S54,Subscriptions!$G54,IF(Subscriptions!$E54="Cancelling",0,Subscriptions!$G54*(1+N(Subscriptions!$N54)))))))</f>
        <v/>
      </c>
      <c r="L54" s="23">
        <f>IF(OR(Subscriptions!$S54="",Subscriptions!$E54="Cancelled"),0,IF(((YEAR(L$4)-YEAR(Subscriptions!$J54))*12+MONTH(L$4)-MONTH(Subscriptions!$J54))&lt;0,0,IF(MOD(((YEAR(L$4)-YEAR(Subscriptions!$J54))*12+MONTH(L$4)-MONTH(Subscriptions!$J54)),Subscriptions!$F54)&lt;&gt;0,0,IF(EDATE(Subscriptions!$J54,((YEAR(L$4)-YEAR(Subscriptions!$J54))*12+MONTH(L$4)-MONTH(Subscriptions!$J54)))&lt;Subscriptions!$S54,Subscriptions!$G54,IF(Subscriptions!$E54="Cancelling",0,Subscriptions!$G54*(1+N(Subscriptions!$N54)))))))</f>
        <v/>
      </c>
      <c r="M54" s="23">
        <f>IF(OR(Subscriptions!$S54="",Subscriptions!$E54="Cancelled"),0,IF(((YEAR(M$4)-YEAR(Subscriptions!$J54))*12+MONTH(M$4)-MONTH(Subscriptions!$J54))&lt;0,0,IF(MOD(((YEAR(M$4)-YEAR(Subscriptions!$J54))*12+MONTH(M$4)-MONTH(Subscriptions!$J54)),Subscriptions!$F54)&lt;&gt;0,0,IF(EDATE(Subscriptions!$J54,((YEAR(M$4)-YEAR(Subscriptions!$J54))*12+MONTH(M$4)-MONTH(Subscriptions!$J54)))&lt;Subscriptions!$S54,Subscriptions!$G54,IF(Subscriptions!$E54="Cancelling",0,Subscriptions!$G54*(1+N(Subscriptions!$N54)))))))</f>
        <v/>
      </c>
      <c r="N54" s="23">
        <f>IF(OR(Subscriptions!$S54="",Subscriptions!$E54="Cancelled"),0,IF(((YEAR(N$4)-YEAR(Subscriptions!$J54))*12+MONTH(N$4)-MONTH(Subscriptions!$J54))&lt;0,0,IF(MOD(((YEAR(N$4)-YEAR(Subscriptions!$J54))*12+MONTH(N$4)-MONTH(Subscriptions!$J54)),Subscriptions!$F54)&lt;&gt;0,0,IF(EDATE(Subscriptions!$J54,((YEAR(N$4)-YEAR(Subscriptions!$J54))*12+MONTH(N$4)-MONTH(Subscriptions!$J54)))&lt;Subscriptions!$S54,Subscriptions!$G54,IF(Subscriptions!$E54="Cancelling",0,Subscriptions!$G54*(1+N(Subscriptions!$N54)))))))</f>
        <v/>
      </c>
      <c r="O54" s="20">
        <f>SUM(C54:N54)</f>
        <v/>
      </c>
    </row>
    <row r="55">
      <c r="A55" s="15">
        <f>IF(Subscriptions!A55="","",Subscriptions!A55)</f>
        <v/>
      </c>
      <c r="B55" s="15">
        <f>IF(Subscriptions!A55="","",Subscriptions!E55)</f>
        <v/>
      </c>
      <c r="C55" s="23">
        <f>IF(OR(Subscriptions!$S55="",Subscriptions!$E55="Cancelled"),0,IF(((YEAR(C$4)-YEAR(Subscriptions!$J55))*12+MONTH(C$4)-MONTH(Subscriptions!$J55))&lt;0,0,IF(MOD(((YEAR(C$4)-YEAR(Subscriptions!$J55))*12+MONTH(C$4)-MONTH(Subscriptions!$J55)),Subscriptions!$F55)&lt;&gt;0,0,IF(EDATE(Subscriptions!$J55,((YEAR(C$4)-YEAR(Subscriptions!$J55))*12+MONTH(C$4)-MONTH(Subscriptions!$J55)))&lt;Subscriptions!$S55,Subscriptions!$G55,IF(Subscriptions!$E55="Cancelling",0,Subscriptions!$G55*(1+N(Subscriptions!$N55)))))))</f>
        <v/>
      </c>
      <c r="D55" s="23">
        <f>IF(OR(Subscriptions!$S55="",Subscriptions!$E55="Cancelled"),0,IF(((YEAR(D$4)-YEAR(Subscriptions!$J55))*12+MONTH(D$4)-MONTH(Subscriptions!$J55))&lt;0,0,IF(MOD(((YEAR(D$4)-YEAR(Subscriptions!$J55))*12+MONTH(D$4)-MONTH(Subscriptions!$J55)),Subscriptions!$F55)&lt;&gt;0,0,IF(EDATE(Subscriptions!$J55,((YEAR(D$4)-YEAR(Subscriptions!$J55))*12+MONTH(D$4)-MONTH(Subscriptions!$J55)))&lt;Subscriptions!$S55,Subscriptions!$G55,IF(Subscriptions!$E55="Cancelling",0,Subscriptions!$G55*(1+N(Subscriptions!$N55)))))))</f>
        <v/>
      </c>
      <c r="E55" s="23">
        <f>IF(OR(Subscriptions!$S55="",Subscriptions!$E55="Cancelled"),0,IF(((YEAR(E$4)-YEAR(Subscriptions!$J55))*12+MONTH(E$4)-MONTH(Subscriptions!$J55))&lt;0,0,IF(MOD(((YEAR(E$4)-YEAR(Subscriptions!$J55))*12+MONTH(E$4)-MONTH(Subscriptions!$J55)),Subscriptions!$F55)&lt;&gt;0,0,IF(EDATE(Subscriptions!$J55,((YEAR(E$4)-YEAR(Subscriptions!$J55))*12+MONTH(E$4)-MONTH(Subscriptions!$J55)))&lt;Subscriptions!$S55,Subscriptions!$G55,IF(Subscriptions!$E55="Cancelling",0,Subscriptions!$G55*(1+N(Subscriptions!$N55)))))))</f>
        <v/>
      </c>
      <c r="F55" s="23">
        <f>IF(OR(Subscriptions!$S55="",Subscriptions!$E55="Cancelled"),0,IF(((YEAR(F$4)-YEAR(Subscriptions!$J55))*12+MONTH(F$4)-MONTH(Subscriptions!$J55))&lt;0,0,IF(MOD(((YEAR(F$4)-YEAR(Subscriptions!$J55))*12+MONTH(F$4)-MONTH(Subscriptions!$J55)),Subscriptions!$F55)&lt;&gt;0,0,IF(EDATE(Subscriptions!$J55,((YEAR(F$4)-YEAR(Subscriptions!$J55))*12+MONTH(F$4)-MONTH(Subscriptions!$J55)))&lt;Subscriptions!$S55,Subscriptions!$G55,IF(Subscriptions!$E55="Cancelling",0,Subscriptions!$G55*(1+N(Subscriptions!$N55)))))))</f>
        <v/>
      </c>
      <c r="G55" s="23">
        <f>IF(OR(Subscriptions!$S55="",Subscriptions!$E55="Cancelled"),0,IF(((YEAR(G$4)-YEAR(Subscriptions!$J55))*12+MONTH(G$4)-MONTH(Subscriptions!$J55))&lt;0,0,IF(MOD(((YEAR(G$4)-YEAR(Subscriptions!$J55))*12+MONTH(G$4)-MONTH(Subscriptions!$J55)),Subscriptions!$F55)&lt;&gt;0,0,IF(EDATE(Subscriptions!$J55,((YEAR(G$4)-YEAR(Subscriptions!$J55))*12+MONTH(G$4)-MONTH(Subscriptions!$J55)))&lt;Subscriptions!$S55,Subscriptions!$G55,IF(Subscriptions!$E55="Cancelling",0,Subscriptions!$G55*(1+N(Subscriptions!$N55)))))))</f>
        <v/>
      </c>
      <c r="H55" s="23">
        <f>IF(OR(Subscriptions!$S55="",Subscriptions!$E55="Cancelled"),0,IF(((YEAR(H$4)-YEAR(Subscriptions!$J55))*12+MONTH(H$4)-MONTH(Subscriptions!$J55))&lt;0,0,IF(MOD(((YEAR(H$4)-YEAR(Subscriptions!$J55))*12+MONTH(H$4)-MONTH(Subscriptions!$J55)),Subscriptions!$F55)&lt;&gt;0,0,IF(EDATE(Subscriptions!$J55,((YEAR(H$4)-YEAR(Subscriptions!$J55))*12+MONTH(H$4)-MONTH(Subscriptions!$J55)))&lt;Subscriptions!$S55,Subscriptions!$G55,IF(Subscriptions!$E55="Cancelling",0,Subscriptions!$G55*(1+N(Subscriptions!$N55)))))))</f>
        <v/>
      </c>
      <c r="I55" s="23">
        <f>IF(OR(Subscriptions!$S55="",Subscriptions!$E55="Cancelled"),0,IF(((YEAR(I$4)-YEAR(Subscriptions!$J55))*12+MONTH(I$4)-MONTH(Subscriptions!$J55))&lt;0,0,IF(MOD(((YEAR(I$4)-YEAR(Subscriptions!$J55))*12+MONTH(I$4)-MONTH(Subscriptions!$J55)),Subscriptions!$F55)&lt;&gt;0,0,IF(EDATE(Subscriptions!$J55,((YEAR(I$4)-YEAR(Subscriptions!$J55))*12+MONTH(I$4)-MONTH(Subscriptions!$J55)))&lt;Subscriptions!$S55,Subscriptions!$G55,IF(Subscriptions!$E55="Cancelling",0,Subscriptions!$G55*(1+N(Subscriptions!$N55)))))))</f>
        <v/>
      </c>
      <c r="J55" s="23">
        <f>IF(OR(Subscriptions!$S55="",Subscriptions!$E55="Cancelled"),0,IF(((YEAR(J$4)-YEAR(Subscriptions!$J55))*12+MONTH(J$4)-MONTH(Subscriptions!$J55))&lt;0,0,IF(MOD(((YEAR(J$4)-YEAR(Subscriptions!$J55))*12+MONTH(J$4)-MONTH(Subscriptions!$J55)),Subscriptions!$F55)&lt;&gt;0,0,IF(EDATE(Subscriptions!$J55,((YEAR(J$4)-YEAR(Subscriptions!$J55))*12+MONTH(J$4)-MONTH(Subscriptions!$J55)))&lt;Subscriptions!$S55,Subscriptions!$G55,IF(Subscriptions!$E55="Cancelling",0,Subscriptions!$G55*(1+N(Subscriptions!$N55)))))))</f>
        <v/>
      </c>
      <c r="K55" s="23">
        <f>IF(OR(Subscriptions!$S55="",Subscriptions!$E55="Cancelled"),0,IF(((YEAR(K$4)-YEAR(Subscriptions!$J55))*12+MONTH(K$4)-MONTH(Subscriptions!$J55))&lt;0,0,IF(MOD(((YEAR(K$4)-YEAR(Subscriptions!$J55))*12+MONTH(K$4)-MONTH(Subscriptions!$J55)),Subscriptions!$F55)&lt;&gt;0,0,IF(EDATE(Subscriptions!$J55,((YEAR(K$4)-YEAR(Subscriptions!$J55))*12+MONTH(K$4)-MONTH(Subscriptions!$J55)))&lt;Subscriptions!$S55,Subscriptions!$G55,IF(Subscriptions!$E55="Cancelling",0,Subscriptions!$G55*(1+N(Subscriptions!$N55)))))))</f>
        <v/>
      </c>
      <c r="L55" s="23">
        <f>IF(OR(Subscriptions!$S55="",Subscriptions!$E55="Cancelled"),0,IF(((YEAR(L$4)-YEAR(Subscriptions!$J55))*12+MONTH(L$4)-MONTH(Subscriptions!$J55))&lt;0,0,IF(MOD(((YEAR(L$4)-YEAR(Subscriptions!$J55))*12+MONTH(L$4)-MONTH(Subscriptions!$J55)),Subscriptions!$F55)&lt;&gt;0,0,IF(EDATE(Subscriptions!$J55,((YEAR(L$4)-YEAR(Subscriptions!$J55))*12+MONTH(L$4)-MONTH(Subscriptions!$J55)))&lt;Subscriptions!$S55,Subscriptions!$G55,IF(Subscriptions!$E55="Cancelling",0,Subscriptions!$G55*(1+N(Subscriptions!$N55)))))))</f>
        <v/>
      </c>
      <c r="M55" s="23">
        <f>IF(OR(Subscriptions!$S55="",Subscriptions!$E55="Cancelled"),0,IF(((YEAR(M$4)-YEAR(Subscriptions!$J55))*12+MONTH(M$4)-MONTH(Subscriptions!$J55))&lt;0,0,IF(MOD(((YEAR(M$4)-YEAR(Subscriptions!$J55))*12+MONTH(M$4)-MONTH(Subscriptions!$J55)),Subscriptions!$F55)&lt;&gt;0,0,IF(EDATE(Subscriptions!$J55,((YEAR(M$4)-YEAR(Subscriptions!$J55))*12+MONTH(M$4)-MONTH(Subscriptions!$J55)))&lt;Subscriptions!$S55,Subscriptions!$G55,IF(Subscriptions!$E55="Cancelling",0,Subscriptions!$G55*(1+N(Subscriptions!$N55)))))))</f>
        <v/>
      </c>
      <c r="N55" s="23">
        <f>IF(OR(Subscriptions!$S55="",Subscriptions!$E55="Cancelled"),0,IF(((YEAR(N$4)-YEAR(Subscriptions!$J55))*12+MONTH(N$4)-MONTH(Subscriptions!$J55))&lt;0,0,IF(MOD(((YEAR(N$4)-YEAR(Subscriptions!$J55))*12+MONTH(N$4)-MONTH(Subscriptions!$J55)),Subscriptions!$F55)&lt;&gt;0,0,IF(EDATE(Subscriptions!$J55,((YEAR(N$4)-YEAR(Subscriptions!$J55))*12+MONTH(N$4)-MONTH(Subscriptions!$J55)))&lt;Subscriptions!$S55,Subscriptions!$G55,IF(Subscriptions!$E55="Cancelling",0,Subscriptions!$G55*(1+N(Subscriptions!$N55)))))))</f>
        <v/>
      </c>
      <c r="O55" s="20">
        <f>SUM(C55:N55)</f>
        <v/>
      </c>
    </row>
    <row r="56">
      <c r="A56" s="15">
        <f>IF(Subscriptions!A56="","",Subscriptions!A56)</f>
        <v/>
      </c>
      <c r="B56" s="15">
        <f>IF(Subscriptions!A56="","",Subscriptions!E56)</f>
        <v/>
      </c>
      <c r="C56" s="23">
        <f>IF(OR(Subscriptions!$S56="",Subscriptions!$E56="Cancelled"),0,IF(((YEAR(C$4)-YEAR(Subscriptions!$J56))*12+MONTH(C$4)-MONTH(Subscriptions!$J56))&lt;0,0,IF(MOD(((YEAR(C$4)-YEAR(Subscriptions!$J56))*12+MONTH(C$4)-MONTH(Subscriptions!$J56)),Subscriptions!$F56)&lt;&gt;0,0,IF(EDATE(Subscriptions!$J56,((YEAR(C$4)-YEAR(Subscriptions!$J56))*12+MONTH(C$4)-MONTH(Subscriptions!$J56)))&lt;Subscriptions!$S56,Subscriptions!$G56,IF(Subscriptions!$E56="Cancelling",0,Subscriptions!$G56*(1+N(Subscriptions!$N56)))))))</f>
        <v/>
      </c>
      <c r="D56" s="23">
        <f>IF(OR(Subscriptions!$S56="",Subscriptions!$E56="Cancelled"),0,IF(((YEAR(D$4)-YEAR(Subscriptions!$J56))*12+MONTH(D$4)-MONTH(Subscriptions!$J56))&lt;0,0,IF(MOD(((YEAR(D$4)-YEAR(Subscriptions!$J56))*12+MONTH(D$4)-MONTH(Subscriptions!$J56)),Subscriptions!$F56)&lt;&gt;0,0,IF(EDATE(Subscriptions!$J56,((YEAR(D$4)-YEAR(Subscriptions!$J56))*12+MONTH(D$4)-MONTH(Subscriptions!$J56)))&lt;Subscriptions!$S56,Subscriptions!$G56,IF(Subscriptions!$E56="Cancelling",0,Subscriptions!$G56*(1+N(Subscriptions!$N56)))))))</f>
        <v/>
      </c>
      <c r="E56" s="23">
        <f>IF(OR(Subscriptions!$S56="",Subscriptions!$E56="Cancelled"),0,IF(((YEAR(E$4)-YEAR(Subscriptions!$J56))*12+MONTH(E$4)-MONTH(Subscriptions!$J56))&lt;0,0,IF(MOD(((YEAR(E$4)-YEAR(Subscriptions!$J56))*12+MONTH(E$4)-MONTH(Subscriptions!$J56)),Subscriptions!$F56)&lt;&gt;0,0,IF(EDATE(Subscriptions!$J56,((YEAR(E$4)-YEAR(Subscriptions!$J56))*12+MONTH(E$4)-MONTH(Subscriptions!$J56)))&lt;Subscriptions!$S56,Subscriptions!$G56,IF(Subscriptions!$E56="Cancelling",0,Subscriptions!$G56*(1+N(Subscriptions!$N56)))))))</f>
        <v/>
      </c>
      <c r="F56" s="23">
        <f>IF(OR(Subscriptions!$S56="",Subscriptions!$E56="Cancelled"),0,IF(((YEAR(F$4)-YEAR(Subscriptions!$J56))*12+MONTH(F$4)-MONTH(Subscriptions!$J56))&lt;0,0,IF(MOD(((YEAR(F$4)-YEAR(Subscriptions!$J56))*12+MONTH(F$4)-MONTH(Subscriptions!$J56)),Subscriptions!$F56)&lt;&gt;0,0,IF(EDATE(Subscriptions!$J56,((YEAR(F$4)-YEAR(Subscriptions!$J56))*12+MONTH(F$4)-MONTH(Subscriptions!$J56)))&lt;Subscriptions!$S56,Subscriptions!$G56,IF(Subscriptions!$E56="Cancelling",0,Subscriptions!$G56*(1+N(Subscriptions!$N56)))))))</f>
        <v/>
      </c>
      <c r="G56" s="23">
        <f>IF(OR(Subscriptions!$S56="",Subscriptions!$E56="Cancelled"),0,IF(((YEAR(G$4)-YEAR(Subscriptions!$J56))*12+MONTH(G$4)-MONTH(Subscriptions!$J56))&lt;0,0,IF(MOD(((YEAR(G$4)-YEAR(Subscriptions!$J56))*12+MONTH(G$4)-MONTH(Subscriptions!$J56)),Subscriptions!$F56)&lt;&gt;0,0,IF(EDATE(Subscriptions!$J56,((YEAR(G$4)-YEAR(Subscriptions!$J56))*12+MONTH(G$4)-MONTH(Subscriptions!$J56)))&lt;Subscriptions!$S56,Subscriptions!$G56,IF(Subscriptions!$E56="Cancelling",0,Subscriptions!$G56*(1+N(Subscriptions!$N56)))))))</f>
        <v/>
      </c>
      <c r="H56" s="23">
        <f>IF(OR(Subscriptions!$S56="",Subscriptions!$E56="Cancelled"),0,IF(((YEAR(H$4)-YEAR(Subscriptions!$J56))*12+MONTH(H$4)-MONTH(Subscriptions!$J56))&lt;0,0,IF(MOD(((YEAR(H$4)-YEAR(Subscriptions!$J56))*12+MONTH(H$4)-MONTH(Subscriptions!$J56)),Subscriptions!$F56)&lt;&gt;0,0,IF(EDATE(Subscriptions!$J56,((YEAR(H$4)-YEAR(Subscriptions!$J56))*12+MONTH(H$4)-MONTH(Subscriptions!$J56)))&lt;Subscriptions!$S56,Subscriptions!$G56,IF(Subscriptions!$E56="Cancelling",0,Subscriptions!$G56*(1+N(Subscriptions!$N56)))))))</f>
        <v/>
      </c>
      <c r="I56" s="23">
        <f>IF(OR(Subscriptions!$S56="",Subscriptions!$E56="Cancelled"),0,IF(((YEAR(I$4)-YEAR(Subscriptions!$J56))*12+MONTH(I$4)-MONTH(Subscriptions!$J56))&lt;0,0,IF(MOD(((YEAR(I$4)-YEAR(Subscriptions!$J56))*12+MONTH(I$4)-MONTH(Subscriptions!$J56)),Subscriptions!$F56)&lt;&gt;0,0,IF(EDATE(Subscriptions!$J56,((YEAR(I$4)-YEAR(Subscriptions!$J56))*12+MONTH(I$4)-MONTH(Subscriptions!$J56)))&lt;Subscriptions!$S56,Subscriptions!$G56,IF(Subscriptions!$E56="Cancelling",0,Subscriptions!$G56*(1+N(Subscriptions!$N56)))))))</f>
        <v/>
      </c>
      <c r="J56" s="23">
        <f>IF(OR(Subscriptions!$S56="",Subscriptions!$E56="Cancelled"),0,IF(((YEAR(J$4)-YEAR(Subscriptions!$J56))*12+MONTH(J$4)-MONTH(Subscriptions!$J56))&lt;0,0,IF(MOD(((YEAR(J$4)-YEAR(Subscriptions!$J56))*12+MONTH(J$4)-MONTH(Subscriptions!$J56)),Subscriptions!$F56)&lt;&gt;0,0,IF(EDATE(Subscriptions!$J56,((YEAR(J$4)-YEAR(Subscriptions!$J56))*12+MONTH(J$4)-MONTH(Subscriptions!$J56)))&lt;Subscriptions!$S56,Subscriptions!$G56,IF(Subscriptions!$E56="Cancelling",0,Subscriptions!$G56*(1+N(Subscriptions!$N56)))))))</f>
        <v/>
      </c>
      <c r="K56" s="23">
        <f>IF(OR(Subscriptions!$S56="",Subscriptions!$E56="Cancelled"),0,IF(((YEAR(K$4)-YEAR(Subscriptions!$J56))*12+MONTH(K$4)-MONTH(Subscriptions!$J56))&lt;0,0,IF(MOD(((YEAR(K$4)-YEAR(Subscriptions!$J56))*12+MONTH(K$4)-MONTH(Subscriptions!$J56)),Subscriptions!$F56)&lt;&gt;0,0,IF(EDATE(Subscriptions!$J56,((YEAR(K$4)-YEAR(Subscriptions!$J56))*12+MONTH(K$4)-MONTH(Subscriptions!$J56)))&lt;Subscriptions!$S56,Subscriptions!$G56,IF(Subscriptions!$E56="Cancelling",0,Subscriptions!$G56*(1+N(Subscriptions!$N56)))))))</f>
        <v/>
      </c>
      <c r="L56" s="23">
        <f>IF(OR(Subscriptions!$S56="",Subscriptions!$E56="Cancelled"),0,IF(((YEAR(L$4)-YEAR(Subscriptions!$J56))*12+MONTH(L$4)-MONTH(Subscriptions!$J56))&lt;0,0,IF(MOD(((YEAR(L$4)-YEAR(Subscriptions!$J56))*12+MONTH(L$4)-MONTH(Subscriptions!$J56)),Subscriptions!$F56)&lt;&gt;0,0,IF(EDATE(Subscriptions!$J56,((YEAR(L$4)-YEAR(Subscriptions!$J56))*12+MONTH(L$4)-MONTH(Subscriptions!$J56)))&lt;Subscriptions!$S56,Subscriptions!$G56,IF(Subscriptions!$E56="Cancelling",0,Subscriptions!$G56*(1+N(Subscriptions!$N56)))))))</f>
        <v/>
      </c>
      <c r="M56" s="23">
        <f>IF(OR(Subscriptions!$S56="",Subscriptions!$E56="Cancelled"),0,IF(((YEAR(M$4)-YEAR(Subscriptions!$J56))*12+MONTH(M$4)-MONTH(Subscriptions!$J56))&lt;0,0,IF(MOD(((YEAR(M$4)-YEAR(Subscriptions!$J56))*12+MONTH(M$4)-MONTH(Subscriptions!$J56)),Subscriptions!$F56)&lt;&gt;0,0,IF(EDATE(Subscriptions!$J56,((YEAR(M$4)-YEAR(Subscriptions!$J56))*12+MONTH(M$4)-MONTH(Subscriptions!$J56)))&lt;Subscriptions!$S56,Subscriptions!$G56,IF(Subscriptions!$E56="Cancelling",0,Subscriptions!$G56*(1+N(Subscriptions!$N56)))))))</f>
        <v/>
      </c>
      <c r="N56" s="23">
        <f>IF(OR(Subscriptions!$S56="",Subscriptions!$E56="Cancelled"),0,IF(((YEAR(N$4)-YEAR(Subscriptions!$J56))*12+MONTH(N$4)-MONTH(Subscriptions!$J56))&lt;0,0,IF(MOD(((YEAR(N$4)-YEAR(Subscriptions!$J56))*12+MONTH(N$4)-MONTH(Subscriptions!$J56)),Subscriptions!$F56)&lt;&gt;0,0,IF(EDATE(Subscriptions!$J56,((YEAR(N$4)-YEAR(Subscriptions!$J56))*12+MONTH(N$4)-MONTH(Subscriptions!$J56)))&lt;Subscriptions!$S56,Subscriptions!$G56,IF(Subscriptions!$E56="Cancelling",0,Subscriptions!$G56*(1+N(Subscriptions!$N56)))))))</f>
        <v/>
      </c>
      <c r="O56" s="20">
        <f>SUM(C56:N56)</f>
        <v/>
      </c>
    </row>
    <row r="57">
      <c r="A57" s="15">
        <f>IF(Subscriptions!A57="","",Subscriptions!A57)</f>
        <v/>
      </c>
      <c r="B57" s="15">
        <f>IF(Subscriptions!A57="","",Subscriptions!E57)</f>
        <v/>
      </c>
      <c r="C57" s="23">
        <f>IF(OR(Subscriptions!$S57="",Subscriptions!$E57="Cancelled"),0,IF(((YEAR(C$4)-YEAR(Subscriptions!$J57))*12+MONTH(C$4)-MONTH(Subscriptions!$J57))&lt;0,0,IF(MOD(((YEAR(C$4)-YEAR(Subscriptions!$J57))*12+MONTH(C$4)-MONTH(Subscriptions!$J57)),Subscriptions!$F57)&lt;&gt;0,0,IF(EDATE(Subscriptions!$J57,((YEAR(C$4)-YEAR(Subscriptions!$J57))*12+MONTH(C$4)-MONTH(Subscriptions!$J57)))&lt;Subscriptions!$S57,Subscriptions!$G57,IF(Subscriptions!$E57="Cancelling",0,Subscriptions!$G57*(1+N(Subscriptions!$N57)))))))</f>
        <v/>
      </c>
      <c r="D57" s="23">
        <f>IF(OR(Subscriptions!$S57="",Subscriptions!$E57="Cancelled"),0,IF(((YEAR(D$4)-YEAR(Subscriptions!$J57))*12+MONTH(D$4)-MONTH(Subscriptions!$J57))&lt;0,0,IF(MOD(((YEAR(D$4)-YEAR(Subscriptions!$J57))*12+MONTH(D$4)-MONTH(Subscriptions!$J57)),Subscriptions!$F57)&lt;&gt;0,0,IF(EDATE(Subscriptions!$J57,((YEAR(D$4)-YEAR(Subscriptions!$J57))*12+MONTH(D$4)-MONTH(Subscriptions!$J57)))&lt;Subscriptions!$S57,Subscriptions!$G57,IF(Subscriptions!$E57="Cancelling",0,Subscriptions!$G57*(1+N(Subscriptions!$N57)))))))</f>
        <v/>
      </c>
      <c r="E57" s="23">
        <f>IF(OR(Subscriptions!$S57="",Subscriptions!$E57="Cancelled"),0,IF(((YEAR(E$4)-YEAR(Subscriptions!$J57))*12+MONTH(E$4)-MONTH(Subscriptions!$J57))&lt;0,0,IF(MOD(((YEAR(E$4)-YEAR(Subscriptions!$J57))*12+MONTH(E$4)-MONTH(Subscriptions!$J57)),Subscriptions!$F57)&lt;&gt;0,0,IF(EDATE(Subscriptions!$J57,((YEAR(E$4)-YEAR(Subscriptions!$J57))*12+MONTH(E$4)-MONTH(Subscriptions!$J57)))&lt;Subscriptions!$S57,Subscriptions!$G57,IF(Subscriptions!$E57="Cancelling",0,Subscriptions!$G57*(1+N(Subscriptions!$N57)))))))</f>
        <v/>
      </c>
      <c r="F57" s="23">
        <f>IF(OR(Subscriptions!$S57="",Subscriptions!$E57="Cancelled"),0,IF(((YEAR(F$4)-YEAR(Subscriptions!$J57))*12+MONTH(F$4)-MONTH(Subscriptions!$J57))&lt;0,0,IF(MOD(((YEAR(F$4)-YEAR(Subscriptions!$J57))*12+MONTH(F$4)-MONTH(Subscriptions!$J57)),Subscriptions!$F57)&lt;&gt;0,0,IF(EDATE(Subscriptions!$J57,((YEAR(F$4)-YEAR(Subscriptions!$J57))*12+MONTH(F$4)-MONTH(Subscriptions!$J57)))&lt;Subscriptions!$S57,Subscriptions!$G57,IF(Subscriptions!$E57="Cancelling",0,Subscriptions!$G57*(1+N(Subscriptions!$N57)))))))</f>
        <v/>
      </c>
      <c r="G57" s="23">
        <f>IF(OR(Subscriptions!$S57="",Subscriptions!$E57="Cancelled"),0,IF(((YEAR(G$4)-YEAR(Subscriptions!$J57))*12+MONTH(G$4)-MONTH(Subscriptions!$J57))&lt;0,0,IF(MOD(((YEAR(G$4)-YEAR(Subscriptions!$J57))*12+MONTH(G$4)-MONTH(Subscriptions!$J57)),Subscriptions!$F57)&lt;&gt;0,0,IF(EDATE(Subscriptions!$J57,((YEAR(G$4)-YEAR(Subscriptions!$J57))*12+MONTH(G$4)-MONTH(Subscriptions!$J57)))&lt;Subscriptions!$S57,Subscriptions!$G57,IF(Subscriptions!$E57="Cancelling",0,Subscriptions!$G57*(1+N(Subscriptions!$N57)))))))</f>
        <v/>
      </c>
      <c r="H57" s="23">
        <f>IF(OR(Subscriptions!$S57="",Subscriptions!$E57="Cancelled"),0,IF(((YEAR(H$4)-YEAR(Subscriptions!$J57))*12+MONTH(H$4)-MONTH(Subscriptions!$J57))&lt;0,0,IF(MOD(((YEAR(H$4)-YEAR(Subscriptions!$J57))*12+MONTH(H$4)-MONTH(Subscriptions!$J57)),Subscriptions!$F57)&lt;&gt;0,0,IF(EDATE(Subscriptions!$J57,((YEAR(H$4)-YEAR(Subscriptions!$J57))*12+MONTH(H$4)-MONTH(Subscriptions!$J57)))&lt;Subscriptions!$S57,Subscriptions!$G57,IF(Subscriptions!$E57="Cancelling",0,Subscriptions!$G57*(1+N(Subscriptions!$N57)))))))</f>
        <v/>
      </c>
      <c r="I57" s="23">
        <f>IF(OR(Subscriptions!$S57="",Subscriptions!$E57="Cancelled"),0,IF(((YEAR(I$4)-YEAR(Subscriptions!$J57))*12+MONTH(I$4)-MONTH(Subscriptions!$J57))&lt;0,0,IF(MOD(((YEAR(I$4)-YEAR(Subscriptions!$J57))*12+MONTH(I$4)-MONTH(Subscriptions!$J57)),Subscriptions!$F57)&lt;&gt;0,0,IF(EDATE(Subscriptions!$J57,((YEAR(I$4)-YEAR(Subscriptions!$J57))*12+MONTH(I$4)-MONTH(Subscriptions!$J57)))&lt;Subscriptions!$S57,Subscriptions!$G57,IF(Subscriptions!$E57="Cancelling",0,Subscriptions!$G57*(1+N(Subscriptions!$N57)))))))</f>
        <v/>
      </c>
      <c r="J57" s="23">
        <f>IF(OR(Subscriptions!$S57="",Subscriptions!$E57="Cancelled"),0,IF(((YEAR(J$4)-YEAR(Subscriptions!$J57))*12+MONTH(J$4)-MONTH(Subscriptions!$J57))&lt;0,0,IF(MOD(((YEAR(J$4)-YEAR(Subscriptions!$J57))*12+MONTH(J$4)-MONTH(Subscriptions!$J57)),Subscriptions!$F57)&lt;&gt;0,0,IF(EDATE(Subscriptions!$J57,((YEAR(J$4)-YEAR(Subscriptions!$J57))*12+MONTH(J$4)-MONTH(Subscriptions!$J57)))&lt;Subscriptions!$S57,Subscriptions!$G57,IF(Subscriptions!$E57="Cancelling",0,Subscriptions!$G57*(1+N(Subscriptions!$N57)))))))</f>
        <v/>
      </c>
      <c r="K57" s="23">
        <f>IF(OR(Subscriptions!$S57="",Subscriptions!$E57="Cancelled"),0,IF(((YEAR(K$4)-YEAR(Subscriptions!$J57))*12+MONTH(K$4)-MONTH(Subscriptions!$J57))&lt;0,0,IF(MOD(((YEAR(K$4)-YEAR(Subscriptions!$J57))*12+MONTH(K$4)-MONTH(Subscriptions!$J57)),Subscriptions!$F57)&lt;&gt;0,0,IF(EDATE(Subscriptions!$J57,((YEAR(K$4)-YEAR(Subscriptions!$J57))*12+MONTH(K$4)-MONTH(Subscriptions!$J57)))&lt;Subscriptions!$S57,Subscriptions!$G57,IF(Subscriptions!$E57="Cancelling",0,Subscriptions!$G57*(1+N(Subscriptions!$N57)))))))</f>
        <v/>
      </c>
      <c r="L57" s="23">
        <f>IF(OR(Subscriptions!$S57="",Subscriptions!$E57="Cancelled"),0,IF(((YEAR(L$4)-YEAR(Subscriptions!$J57))*12+MONTH(L$4)-MONTH(Subscriptions!$J57))&lt;0,0,IF(MOD(((YEAR(L$4)-YEAR(Subscriptions!$J57))*12+MONTH(L$4)-MONTH(Subscriptions!$J57)),Subscriptions!$F57)&lt;&gt;0,0,IF(EDATE(Subscriptions!$J57,((YEAR(L$4)-YEAR(Subscriptions!$J57))*12+MONTH(L$4)-MONTH(Subscriptions!$J57)))&lt;Subscriptions!$S57,Subscriptions!$G57,IF(Subscriptions!$E57="Cancelling",0,Subscriptions!$G57*(1+N(Subscriptions!$N57)))))))</f>
        <v/>
      </c>
      <c r="M57" s="23">
        <f>IF(OR(Subscriptions!$S57="",Subscriptions!$E57="Cancelled"),0,IF(((YEAR(M$4)-YEAR(Subscriptions!$J57))*12+MONTH(M$4)-MONTH(Subscriptions!$J57))&lt;0,0,IF(MOD(((YEAR(M$4)-YEAR(Subscriptions!$J57))*12+MONTH(M$4)-MONTH(Subscriptions!$J57)),Subscriptions!$F57)&lt;&gt;0,0,IF(EDATE(Subscriptions!$J57,((YEAR(M$4)-YEAR(Subscriptions!$J57))*12+MONTH(M$4)-MONTH(Subscriptions!$J57)))&lt;Subscriptions!$S57,Subscriptions!$G57,IF(Subscriptions!$E57="Cancelling",0,Subscriptions!$G57*(1+N(Subscriptions!$N57)))))))</f>
        <v/>
      </c>
      <c r="N57" s="23">
        <f>IF(OR(Subscriptions!$S57="",Subscriptions!$E57="Cancelled"),0,IF(((YEAR(N$4)-YEAR(Subscriptions!$J57))*12+MONTH(N$4)-MONTH(Subscriptions!$J57))&lt;0,0,IF(MOD(((YEAR(N$4)-YEAR(Subscriptions!$J57))*12+MONTH(N$4)-MONTH(Subscriptions!$J57)),Subscriptions!$F57)&lt;&gt;0,0,IF(EDATE(Subscriptions!$J57,((YEAR(N$4)-YEAR(Subscriptions!$J57))*12+MONTH(N$4)-MONTH(Subscriptions!$J57)))&lt;Subscriptions!$S57,Subscriptions!$G57,IF(Subscriptions!$E57="Cancelling",0,Subscriptions!$G57*(1+N(Subscriptions!$N57)))))))</f>
        <v/>
      </c>
      <c r="O57" s="20">
        <f>SUM(C57:N57)</f>
        <v/>
      </c>
    </row>
    <row r="58">
      <c r="A58" s="15">
        <f>IF(Subscriptions!A58="","",Subscriptions!A58)</f>
        <v/>
      </c>
      <c r="B58" s="15">
        <f>IF(Subscriptions!A58="","",Subscriptions!E58)</f>
        <v/>
      </c>
      <c r="C58" s="23">
        <f>IF(OR(Subscriptions!$S58="",Subscriptions!$E58="Cancelled"),0,IF(((YEAR(C$4)-YEAR(Subscriptions!$J58))*12+MONTH(C$4)-MONTH(Subscriptions!$J58))&lt;0,0,IF(MOD(((YEAR(C$4)-YEAR(Subscriptions!$J58))*12+MONTH(C$4)-MONTH(Subscriptions!$J58)),Subscriptions!$F58)&lt;&gt;0,0,IF(EDATE(Subscriptions!$J58,((YEAR(C$4)-YEAR(Subscriptions!$J58))*12+MONTH(C$4)-MONTH(Subscriptions!$J58)))&lt;Subscriptions!$S58,Subscriptions!$G58,IF(Subscriptions!$E58="Cancelling",0,Subscriptions!$G58*(1+N(Subscriptions!$N58)))))))</f>
        <v/>
      </c>
      <c r="D58" s="23">
        <f>IF(OR(Subscriptions!$S58="",Subscriptions!$E58="Cancelled"),0,IF(((YEAR(D$4)-YEAR(Subscriptions!$J58))*12+MONTH(D$4)-MONTH(Subscriptions!$J58))&lt;0,0,IF(MOD(((YEAR(D$4)-YEAR(Subscriptions!$J58))*12+MONTH(D$4)-MONTH(Subscriptions!$J58)),Subscriptions!$F58)&lt;&gt;0,0,IF(EDATE(Subscriptions!$J58,((YEAR(D$4)-YEAR(Subscriptions!$J58))*12+MONTH(D$4)-MONTH(Subscriptions!$J58)))&lt;Subscriptions!$S58,Subscriptions!$G58,IF(Subscriptions!$E58="Cancelling",0,Subscriptions!$G58*(1+N(Subscriptions!$N58)))))))</f>
        <v/>
      </c>
      <c r="E58" s="23">
        <f>IF(OR(Subscriptions!$S58="",Subscriptions!$E58="Cancelled"),0,IF(((YEAR(E$4)-YEAR(Subscriptions!$J58))*12+MONTH(E$4)-MONTH(Subscriptions!$J58))&lt;0,0,IF(MOD(((YEAR(E$4)-YEAR(Subscriptions!$J58))*12+MONTH(E$4)-MONTH(Subscriptions!$J58)),Subscriptions!$F58)&lt;&gt;0,0,IF(EDATE(Subscriptions!$J58,((YEAR(E$4)-YEAR(Subscriptions!$J58))*12+MONTH(E$4)-MONTH(Subscriptions!$J58)))&lt;Subscriptions!$S58,Subscriptions!$G58,IF(Subscriptions!$E58="Cancelling",0,Subscriptions!$G58*(1+N(Subscriptions!$N58)))))))</f>
        <v/>
      </c>
      <c r="F58" s="23">
        <f>IF(OR(Subscriptions!$S58="",Subscriptions!$E58="Cancelled"),0,IF(((YEAR(F$4)-YEAR(Subscriptions!$J58))*12+MONTH(F$4)-MONTH(Subscriptions!$J58))&lt;0,0,IF(MOD(((YEAR(F$4)-YEAR(Subscriptions!$J58))*12+MONTH(F$4)-MONTH(Subscriptions!$J58)),Subscriptions!$F58)&lt;&gt;0,0,IF(EDATE(Subscriptions!$J58,((YEAR(F$4)-YEAR(Subscriptions!$J58))*12+MONTH(F$4)-MONTH(Subscriptions!$J58)))&lt;Subscriptions!$S58,Subscriptions!$G58,IF(Subscriptions!$E58="Cancelling",0,Subscriptions!$G58*(1+N(Subscriptions!$N58)))))))</f>
        <v/>
      </c>
      <c r="G58" s="23">
        <f>IF(OR(Subscriptions!$S58="",Subscriptions!$E58="Cancelled"),0,IF(((YEAR(G$4)-YEAR(Subscriptions!$J58))*12+MONTH(G$4)-MONTH(Subscriptions!$J58))&lt;0,0,IF(MOD(((YEAR(G$4)-YEAR(Subscriptions!$J58))*12+MONTH(G$4)-MONTH(Subscriptions!$J58)),Subscriptions!$F58)&lt;&gt;0,0,IF(EDATE(Subscriptions!$J58,((YEAR(G$4)-YEAR(Subscriptions!$J58))*12+MONTH(G$4)-MONTH(Subscriptions!$J58)))&lt;Subscriptions!$S58,Subscriptions!$G58,IF(Subscriptions!$E58="Cancelling",0,Subscriptions!$G58*(1+N(Subscriptions!$N58)))))))</f>
        <v/>
      </c>
      <c r="H58" s="23">
        <f>IF(OR(Subscriptions!$S58="",Subscriptions!$E58="Cancelled"),0,IF(((YEAR(H$4)-YEAR(Subscriptions!$J58))*12+MONTH(H$4)-MONTH(Subscriptions!$J58))&lt;0,0,IF(MOD(((YEAR(H$4)-YEAR(Subscriptions!$J58))*12+MONTH(H$4)-MONTH(Subscriptions!$J58)),Subscriptions!$F58)&lt;&gt;0,0,IF(EDATE(Subscriptions!$J58,((YEAR(H$4)-YEAR(Subscriptions!$J58))*12+MONTH(H$4)-MONTH(Subscriptions!$J58)))&lt;Subscriptions!$S58,Subscriptions!$G58,IF(Subscriptions!$E58="Cancelling",0,Subscriptions!$G58*(1+N(Subscriptions!$N58)))))))</f>
        <v/>
      </c>
      <c r="I58" s="23">
        <f>IF(OR(Subscriptions!$S58="",Subscriptions!$E58="Cancelled"),0,IF(((YEAR(I$4)-YEAR(Subscriptions!$J58))*12+MONTH(I$4)-MONTH(Subscriptions!$J58))&lt;0,0,IF(MOD(((YEAR(I$4)-YEAR(Subscriptions!$J58))*12+MONTH(I$4)-MONTH(Subscriptions!$J58)),Subscriptions!$F58)&lt;&gt;0,0,IF(EDATE(Subscriptions!$J58,((YEAR(I$4)-YEAR(Subscriptions!$J58))*12+MONTH(I$4)-MONTH(Subscriptions!$J58)))&lt;Subscriptions!$S58,Subscriptions!$G58,IF(Subscriptions!$E58="Cancelling",0,Subscriptions!$G58*(1+N(Subscriptions!$N58)))))))</f>
        <v/>
      </c>
      <c r="J58" s="23">
        <f>IF(OR(Subscriptions!$S58="",Subscriptions!$E58="Cancelled"),0,IF(((YEAR(J$4)-YEAR(Subscriptions!$J58))*12+MONTH(J$4)-MONTH(Subscriptions!$J58))&lt;0,0,IF(MOD(((YEAR(J$4)-YEAR(Subscriptions!$J58))*12+MONTH(J$4)-MONTH(Subscriptions!$J58)),Subscriptions!$F58)&lt;&gt;0,0,IF(EDATE(Subscriptions!$J58,((YEAR(J$4)-YEAR(Subscriptions!$J58))*12+MONTH(J$4)-MONTH(Subscriptions!$J58)))&lt;Subscriptions!$S58,Subscriptions!$G58,IF(Subscriptions!$E58="Cancelling",0,Subscriptions!$G58*(1+N(Subscriptions!$N58)))))))</f>
        <v/>
      </c>
      <c r="K58" s="23">
        <f>IF(OR(Subscriptions!$S58="",Subscriptions!$E58="Cancelled"),0,IF(((YEAR(K$4)-YEAR(Subscriptions!$J58))*12+MONTH(K$4)-MONTH(Subscriptions!$J58))&lt;0,0,IF(MOD(((YEAR(K$4)-YEAR(Subscriptions!$J58))*12+MONTH(K$4)-MONTH(Subscriptions!$J58)),Subscriptions!$F58)&lt;&gt;0,0,IF(EDATE(Subscriptions!$J58,((YEAR(K$4)-YEAR(Subscriptions!$J58))*12+MONTH(K$4)-MONTH(Subscriptions!$J58)))&lt;Subscriptions!$S58,Subscriptions!$G58,IF(Subscriptions!$E58="Cancelling",0,Subscriptions!$G58*(1+N(Subscriptions!$N58)))))))</f>
        <v/>
      </c>
      <c r="L58" s="23">
        <f>IF(OR(Subscriptions!$S58="",Subscriptions!$E58="Cancelled"),0,IF(((YEAR(L$4)-YEAR(Subscriptions!$J58))*12+MONTH(L$4)-MONTH(Subscriptions!$J58))&lt;0,0,IF(MOD(((YEAR(L$4)-YEAR(Subscriptions!$J58))*12+MONTH(L$4)-MONTH(Subscriptions!$J58)),Subscriptions!$F58)&lt;&gt;0,0,IF(EDATE(Subscriptions!$J58,((YEAR(L$4)-YEAR(Subscriptions!$J58))*12+MONTH(L$4)-MONTH(Subscriptions!$J58)))&lt;Subscriptions!$S58,Subscriptions!$G58,IF(Subscriptions!$E58="Cancelling",0,Subscriptions!$G58*(1+N(Subscriptions!$N58)))))))</f>
        <v/>
      </c>
      <c r="M58" s="23">
        <f>IF(OR(Subscriptions!$S58="",Subscriptions!$E58="Cancelled"),0,IF(((YEAR(M$4)-YEAR(Subscriptions!$J58))*12+MONTH(M$4)-MONTH(Subscriptions!$J58))&lt;0,0,IF(MOD(((YEAR(M$4)-YEAR(Subscriptions!$J58))*12+MONTH(M$4)-MONTH(Subscriptions!$J58)),Subscriptions!$F58)&lt;&gt;0,0,IF(EDATE(Subscriptions!$J58,((YEAR(M$4)-YEAR(Subscriptions!$J58))*12+MONTH(M$4)-MONTH(Subscriptions!$J58)))&lt;Subscriptions!$S58,Subscriptions!$G58,IF(Subscriptions!$E58="Cancelling",0,Subscriptions!$G58*(1+N(Subscriptions!$N58)))))))</f>
        <v/>
      </c>
      <c r="N58" s="23">
        <f>IF(OR(Subscriptions!$S58="",Subscriptions!$E58="Cancelled"),0,IF(((YEAR(N$4)-YEAR(Subscriptions!$J58))*12+MONTH(N$4)-MONTH(Subscriptions!$J58))&lt;0,0,IF(MOD(((YEAR(N$4)-YEAR(Subscriptions!$J58))*12+MONTH(N$4)-MONTH(Subscriptions!$J58)),Subscriptions!$F58)&lt;&gt;0,0,IF(EDATE(Subscriptions!$J58,((YEAR(N$4)-YEAR(Subscriptions!$J58))*12+MONTH(N$4)-MONTH(Subscriptions!$J58)))&lt;Subscriptions!$S58,Subscriptions!$G58,IF(Subscriptions!$E58="Cancelling",0,Subscriptions!$G58*(1+N(Subscriptions!$N58)))))))</f>
        <v/>
      </c>
      <c r="O58" s="20">
        <f>SUM(C58:N58)</f>
        <v/>
      </c>
    </row>
    <row r="59">
      <c r="A59" s="15">
        <f>IF(Subscriptions!A59="","",Subscriptions!A59)</f>
        <v/>
      </c>
      <c r="B59" s="15">
        <f>IF(Subscriptions!A59="","",Subscriptions!E59)</f>
        <v/>
      </c>
      <c r="C59" s="23">
        <f>IF(OR(Subscriptions!$S59="",Subscriptions!$E59="Cancelled"),0,IF(((YEAR(C$4)-YEAR(Subscriptions!$J59))*12+MONTH(C$4)-MONTH(Subscriptions!$J59))&lt;0,0,IF(MOD(((YEAR(C$4)-YEAR(Subscriptions!$J59))*12+MONTH(C$4)-MONTH(Subscriptions!$J59)),Subscriptions!$F59)&lt;&gt;0,0,IF(EDATE(Subscriptions!$J59,((YEAR(C$4)-YEAR(Subscriptions!$J59))*12+MONTH(C$4)-MONTH(Subscriptions!$J59)))&lt;Subscriptions!$S59,Subscriptions!$G59,IF(Subscriptions!$E59="Cancelling",0,Subscriptions!$G59*(1+N(Subscriptions!$N59)))))))</f>
        <v/>
      </c>
      <c r="D59" s="23">
        <f>IF(OR(Subscriptions!$S59="",Subscriptions!$E59="Cancelled"),0,IF(((YEAR(D$4)-YEAR(Subscriptions!$J59))*12+MONTH(D$4)-MONTH(Subscriptions!$J59))&lt;0,0,IF(MOD(((YEAR(D$4)-YEAR(Subscriptions!$J59))*12+MONTH(D$4)-MONTH(Subscriptions!$J59)),Subscriptions!$F59)&lt;&gt;0,0,IF(EDATE(Subscriptions!$J59,((YEAR(D$4)-YEAR(Subscriptions!$J59))*12+MONTH(D$4)-MONTH(Subscriptions!$J59)))&lt;Subscriptions!$S59,Subscriptions!$G59,IF(Subscriptions!$E59="Cancelling",0,Subscriptions!$G59*(1+N(Subscriptions!$N59)))))))</f>
        <v/>
      </c>
      <c r="E59" s="23">
        <f>IF(OR(Subscriptions!$S59="",Subscriptions!$E59="Cancelled"),0,IF(((YEAR(E$4)-YEAR(Subscriptions!$J59))*12+MONTH(E$4)-MONTH(Subscriptions!$J59))&lt;0,0,IF(MOD(((YEAR(E$4)-YEAR(Subscriptions!$J59))*12+MONTH(E$4)-MONTH(Subscriptions!$J59)),Subscriptions!$F59)&lt;&gt;0,0,IF(EDATE(Subscriptions!$J59,((YEAR(E$4)-YEAR(Subscriptions!$J59))*12+MONTH(E$4)-MONTH(Subscriptions!$J59)))&lt;Subscriptions!$S59,Subscriptions!$G59,IF(Subscriptions!$E59="Cancelling",0,Subscriptions!$G59*(1+N(Subscriptions!$N59)))))))</f>
        <v/>
      </c>
      <c r="F59" s="23">
        <f>IF(OR(Subscriptions!$S59="",Subscriptions!$E59="Cancelled"),0,IF(((YEAR(F$4)-YEAR(Subscriptions!$J59))*12+MONTH(F$4)-MONTH(Subscriptions!$J59))&lt;0,0,IF(MOD(((YEAR(F$4)-YEAR(Subscriptions!$J59))*12+MONTH(F$4)-MONTH(Subscriptions!$J59)),Subscriptions!$F59)&lt;&gt;0,0,IF(EDATE(Subscriptions!$J59,((YEAR(F$4)-YEAR(Subscriptions!$J59))*12+MONTH(F$4)-MONTH(Subscriptions!$J59)))&lt;Subscriptions!$S59,Subscriptions!$G59,IF(Subscriptions!$E59="Cancelling",0,Subscriptions!$G59*(1+N(Subscriptions!$N59)))))))</f>
        <v/>
      </c>
      <c r="G59" s="23">
        <f>IF(OR(Subscriptions!$S59="",Subscriptions!$E59="Cancelled"),0,IF(((YEAR(G$4)-YEAR(Subscriptions!$J59))*12+MONTH(G$4)-MONTH(Subscriptions!$J59))&lt;0,0,IF(MOD(((YEAR(G$4)-YEAR(Subscriptions!$J59))*12+MONTH(G$4)-MONTH(Subscriptions!$J59)),Subscriptions!$F59)&lt;&gt;0,0,IF(EDATE(Subscriptions!$J59,((YEAR(G$4)-YEAR(Subscriptions!$J59))*12+MONTH(G$4)-MONTH(Subscriptions!$J59)))&lt;Subscriptions!$S59,Subscriptions!$G59,IF(Subscriptions!$E59="Cancelling",0,Subscriptions!$G59*(1+N(Subscriptions!$N59)))))))</f>
        <v/>
      </c>
      <c r="H59" s="23">
        <f>IF(OR(Subscriptions!$S59="",Subscriptions!$E59="Cancelled"),0,IF(((YEAR(H$4)-YEAR(Subscriptions!$J59))*12+MONTH(H$4)-MONTH(Subscriptions!$J59))&lt;0,0,IF(MOD(((YEAR(H$4)-YEAR(Subscriptions!$J59))*12+MONTH(H$4)-MONTH(Subscriptions!$J59)),Subscriptions!$F59)&lt;&gt;0,0,IF(EDATE(Subscriptions!$J59,((YEAR(H$4)-YEAR(Subscriptions!$J59))*12+MONTH(H$4)-MONTH(Subscriptions!$J59)))&lt;Subscriptions!$S59,Subscriptions!$G59,IF(Subscriptions!$E59="Cancelling",0,Subscriptions!$G59*(1+N(Subscriptions!$N59)))))))</f>
        <v/>
      </c>
      <c r="I59" s="23">
        <f>IF(OR(Subscriptions!$S59="",Subscriptions!$E59="Cancelled"),0,IF(((YEAR(I$4)-YEAR(Subscriptions!$J59))*12+MONTH(I$4)-MONTH(Subscriptions!$J59))&lt;0,0,IF(MOD(((YEAR(I$4)-YEAR(Subscriptions!$J59))*12+MONTH(I$4)-MONTH(Subscriptions!$J59)),Subscriptions!$F59)&lt;&gt;0,0,IF(EDATE(Subscriptions!$J59,((YEAR(I$4)-YEAR(Subscriptions!$J59))*12+MONTH(I$4)-MONTH(Subscriptions!$J59)))&lt;Subscriptions!$S59,Subscriptions!$G59,IF(Subscriptions!$E59="Cancelling",0,Subscriptions!$G59*(1+N(Subscriptions!$N59)))))))</f>
        <v/>
      </c>
      <c r="J59" s="23">
        <f>IF(OR(Subscriptions!$S59="",Subscriptions!$E59="Cancelled"),0,IF(((YEAR(J$4)-YEAR(Subscriptions!$J59))*12+MONTH(J$4)-MONTH(Subscriptions!$J59))&lt;0,0,IF(MOD(((YEAR(J$4)-YEAR(Subscriptions!$J59))*12+MONTH(J$4)-MONTH(Subscriptions!$J59)),Subscriptions!$F59)&lt;&gt;0,0,IF(EDATE(Subscriptions!$J59,((YEAR(J$4)-YEAR(Subscriptions!$J59))*12+MONTH(J$4)-MONTH(Subscriptions!$J59)))&lt;Subscriptions!$S59,Subscriptions!$G59,IF(Subscriptions!$E59="Cancelling",0,Subscriptions!$G59*(1+N(Subscriptions!$N59)))))))</f>
        <v/>
      </c>
      <c r="K59" s="23">
        <f>IF(OR(Subscriptions!$S59="",Subscriptions!$E59="Cancelled"),0,IF(((YEAR(K$4)-YEAR(Subscriptions!$J59))*12+MONTH(K$4)-MONTH(Subscriptions!$J59))&lt;0,0,IF(MOD(((YEAR(K$4)-YEAR(Subscriptions!$J59))*12+MONTH(K$4)-MONTH(Subscriptions!$J59)),Subscriptions!$F59)&lt;&gt;0,0,IF(EDATE(Subscriptions!$J59,((YEAR(K$4)-YEAR(Subscriptions!$J59))*12+MONTH(K$4)-MONTH(Subscriptions!$J59)))&lt;Subscriptions!$S59,Subscriptions!$G59,IF(Subscriptions!$E59="Cancelling",0,Subscriptions!$G59*(1+N(Subscriptions!$N59)))))))</f>
        <v/>
      </c>
      <c r="L59" s="23">
        <f>IF(OR(Subscriptions!$S59="",Subscriptions!$E59="Cancelled"),0,IF(((YEAR(L$4)-YEAR(Subscriptions!$J59))*12+MONTH(L$4)-MONTH(Subscriptions!$J59))&lt;0,0,IF(MOD(((YEAR(L$4)-YEAR(Subscriptions!$J59))*12+MONTH(L$4)-MONTH(Subscriptions!$J59)),Subscriptions!$F59)&lt;&gt;0,0,IF(EDATE(Subscriptions!$J59,((YEAR(L$4)-YEAR(Subscriptions!$J59))*12+MONTH(L$4)-MONTH(Subscriptions!$J59)))&lt;Subscriptions!$S59,Subscriptions!$G59,IF(Subscriptions!$E59="Cancelling",0,Subscriptions!$G59*(1+N(Subscriptions!$N59)))))))</f>
        <v/>
      </c>
      <c r="M59" s="23">
        <f>IF(OR(Subscriptions!$S59="",Subscriptions!$E59="Cancelled"),0,IF(((YEAR(M$4)-YEAR(Subscriptions!$J59))*12+MONTH(M$4)-MONTH(Subscriptions!$J59))&lt;0,0,IF(MOD(((YEAR(M$4)-YEAR(Subscriptions!$J59))*12+MONTH(M$4)-MONTH(Subscriptions!$J59)),Subscriptions!$F59)&lt;&gt;0,0,IF(EDATE(Subscriptions!$J59,((YEAR(M$4)-YEAR(Subscriptions!$J59))*12+MONTH(M$4)-MONTH(Subscriptions!$J59)))&lt;Subscriptions!$S59,Subscriptions!$G59,IF(Subscriptions!$E59="Cancelling",0,Subscriptions!$G59*(1+N(Subscriptions!$N59)))))))</f>
        <v/>
      </c>
      <c r="N59" s="23">
        <f>IF(OR(Subscriptions!$S59="",Subscriptions!$E59="Cancelled"),0,IF(((YEAR(N$4)-YEAR(Subscriptions!$J59))*12+MONTH(N$4)-MONTH(Subscriptions!$J59))&lt;0,0,IF(MOD(((YEAR(N$4)-YEAR(Subscriptions!$J59))*12+MONTH(N$4)-MONTH(Subscriptions!$J59)),Subscriptions!$F59)&lt;&gt;0,0,IF(EDATE(Subscriptions!$J59,((YEAR(N$4)-YEAR(Subscriptions!$J59))*12+MONTH(N$4)-MONTH(Subscriptions!$J59)))&lt;Subscriptions!$S59,Subscriptions!$G59,IF(Subscriptions!$E59="Cancelling",0,Subscriptions!$G59*(1+N(Subscriptions!$N59)))))))</f>
        <v/>
      </c>
      <c r="O59" s="20">
        <f>SUM(C59:N59)</f>
        <v/>
      </c>
    </row>
    <row r="60">
      <c r="A60" s="15">
        <f>IF(Subscriptions!A60="","",Subscriptions!A60)</f>
        <v/>
      </c>
      <c r="B60" s="15">
        <f>IF(Subscriptions!A60="","",Subscriptions!E60)</f>
        <v/>
      </c>
      <c r="C60" s="23">
        <f>IF(OR(Subscriptions!$S60="",Subscriptions!$E60="Cancelled"),0,IF(((YEAR(C$4)-YEAR(Subscriptions!$J60))*12+MONTH(C$4)-MONTH(Subscriptions!$J60))&lt;0,0,IF(MOD(((YEAR(C$4)-YEAR(Subscriptions!$J60))*12+MONTH(C$4)-MONTH(Subscriptions!$J60)),Subscriptions!$F60)&lt;&gt;0,0,IF(EDATE(Subscriptions!$J60,((YEAR(C$4)-YEAR(Subscriptions!$J60))*12+MONTH(C$4)-MONTH(Subscriptions!$J60)))&lt;Subscriptions!$S60,Subscriptions!$G60,IF(Subscriptions!$E60="Cancelling",0,Subscriptions!$G60*(1+N(Subscriptions!$N60)))))))</f>
        <v/>
      </c>
      <c r="D60" s="23">
        <f>IF(OR(Subscriptions!$S60="",Subscriptions!$E60="Cancelled"),0,IF(((YEAR(D$4)-YEAR(Subscriptions!$J60))*12+MONTH(D$4)-MONTH(Subscriptions!$J60))&lt;0,0,IF(MOD(((YEAR(D$4)-YEAR(Subscriptions!$J60))*12+MONTH(D$4)-MONTH(Subscriptions!$J60)),Subscriptions!$F60)&lt;&gt;0,0,IF(EDATE(Subscriptions!$J60,((YEAR(D$4)-YEAR(Subscriptions!$J60))*12+MONTH(D$4)-MONTH(Subscriptions!$J60)))&lt;Subscriptions!$S60,Subscriptions!$G60,IF(Subscriptions!$E60="Cancelling",0,Subscriptions!$G60*(1+N(Subscriptions!$N60)))))))</f>
        <v/>
      </c>
      <c r="E60" s="23">
        <f>IF(OR(Subscriptions!$S60="",Subscriptions!$E60="Cancelled"),0,IF(((YEAR(E$4)-YEAR(Subscriptions!$J60))*12+MONTH(E$4)-MONTH(Subscriptions!$J60))&lt;0,0,IF(MOD(((YEAR(E$4)-YEAR(Subscriptions!$J60))*12+MONTH(E$4)-MONTH(Subscriptions!$J60)),Subscriptions!$F60)&lt;&gt;0,0,IF(EDATE(Subscriptions!$J60,((YEAR(E$4)-YEAR(Subscriptions!$J60))*12+MONTH(E$4)-MONTH(Subscriptions!$J60)))&lt;Subscriptions!$S60,Subscriptions!$G60,IF(Subscriptions!$E60="Cancelling",0,Subscriptions!$G60*(1+N(Subscriptions!$N60)))))))</f>
        <v/>
      </c>
      <c r="F60" s="23">
        <f>IF(OR(Subscriptions!$S60="",Subscriptions!$E60="Cancelled"),0,IF(((YEAR(F$4)-YEAR(Subscriptions!$J60))*12+MONTH(F$4)-MONTH(Subscriptions!$J60))&lt;0,0,IF(MOD(((YEAR(F$4)-YEAR(Subscriptions!$J60))*12+MONTH(F$4)-MONTH(Subscriptions!$J60)),Subscriptions!$F60)&lt;&gt;0,0,IF(EDATE(Subscriptions!$J60,((YEAR(F$4)-YEAR(Subscriptions!$J60))*12+MONTH(F$4)-MONTH(Subscriptions!$J60)))&lt;Subscriptions!$S60,Subscriptions!$G60,IF(Subscriptions!$E60="Cancelling",0,Subscriptions!$G60*(1+N(Subscriptions!$N60)))))))</f>
        <v/>
      </c>
      <c r="G60" s="23">
        <f>IF(OR(Subscriptions!$S60="",Subscriptions!$E60="Cancelled"),0,IF(((YEAR(G$4)-YEAR(Subscriptions!$J60))*12+MONTH(G$4)-MONTH(Subscriptions!$J60))&lt;0,0,IF(MOD(((YEAR(G$4)-YEAR(Subscriptions!$J60))*12+MONTH(G$4)-MONTH(Subscriptions!$J60)),Subscriptions!$F60)&lt;&gt;0,0,IF(EDATE(Subscriptions!$J60,((YEAR(G$4)-YEAR(Subscriptions!$J60))*12+MONTH(G$4)-MONTH(Subscriptions!$J60)))&lt;Subscriptions!$S60,Subscriptions!$G60,IF(Subscriptions!$E60="Cancelling",0,Subscriptions!$G60*(1+N(Subscriptions!$N60)))))))</f>
        <v/>
      </c>
      <c r="H60" s="23">
        <f>IF(OR(Subscriptions!$S60="",Subscriptions!$E60="Cancelled"),0,IF(((YEAR(H$4)-YEAR(Subscriptions!$J60))*12+MONTH(H$4)-MONTH(Subscriptions!$J60))&lt;0,0,IF(MOD(((YEAR(H$4)-YEAR(Subscriptions!$J60))*12+MONTH(H$4)-MONTH(Subscriptions!$J60)),Subscriptions!$F60)&lt;&gt;0,0,IF(EDATE(Subscriptions!$J60,((YEAR(H$4)-YEAR(Subscriptions!$J60))*12+MONTH(H$4)-MONTH(Subscriptions!$J60)))&lt;Subscriptions!$S60,Subscriptions!$G60,IF(Subscriptions!$E60="Cancelling",0,Subscriptions!$G60*(1+N(Subscriptions!$N60)))))))</f>
        <v/>
      </c>
      <c r="I60" s="23">
        <f>IF(OR(Subscriptions!$S60="",Subscriptions!$E60="Cancelled"),0,IF(((YEAR(I$4)-YEAR(Subscriptions!$J60))*12+MONTH(I$4)-MONTH(Subscriptions!$J60))&lt;0,0,IF(MOD(((YEAR(I$4)-YEAR(Subscriptions!$J60))*12+MONTH(I$4)-MONTH(Subscriptions!$J60)),Subscriptions!$F60)&lt;&gt;0,0,IF(EDATE(Subscriptions!$J60,((YEAR(I$4)-YEAR(Subscriptions!$J60))*12+MONTH(I$4)-MONTH(Subscriptions!$J60)))&lt;Subscriptions!$S60,Subscriptions!$G60,IF(Subscriptions!$E60="Cancelling",0,Subscriptions!$G60*(1+N(Subscriptions!$N60)))))))</f>
        <v/>
      </c>
      <c r="J60" s="23">
        <f>IF(OR(Subscriptions!$S60="",Subscriptions!$E60="Cancelled"),0,IF(((YEAR(J$4)-YEAR(Subscriptions!$J60))*12+MONTH(J$4)-MONTH(Subscriptions!$J60))&lt;0,0,IF(MOD(((YEAR(J$4)-YEAR(Subscriptions!$J60))*12+MONTH(J$4)-MONTH(Subscriptions!$J60)),Subscriptions!$F60)&lt;&gt;0,0,IF(EDATE(Subscriptions!$J60,((YEAR(J$4)-YEAR(Subscriptions!$J60))*12+MONTH(J$4)-MONTH(Subscriptions!$J60)))&lt;Subscriptions!$S60,Subscriptions!$G60,IF(Subscriptions!$E60="Cancelling",0,Subscriptions!$G60*(1+N(Subscriptions!$N60)))))))</f>
        <v/>
      </c>
      <c r="K60" s="23">
        <f>IF(OR(Subscriptions!$S60="",Subscriptions!$E60="Cancelled"),0,IF(((YEAR(K$4)-YEAR(Subscriptions!$J60))*12+MONTH(K$4)-MONTH(Subscriptions!$J60))&lt;0,0,IF(MOD(((YEAR(K$4)-YEAR(Subscriptions!$J60))*12+MONTH(K$4)-MONTH(Subscriptions!$J60)),Subscriptions!$F60)&lt;&gt;0,0,IF(EDATE(Subscriptions!$J60,((YEAR(K$4)-YEAR(Subscriptions!$J60))*12+MONTH(K$4)-MONTH(Subscriptions!$J60)))&lt;Subscriptions!$S60,Subscriptions!$G60,IF(Subscriptions!$E60="Cancelling",0,Subscriptions!$G60*(1+N(Subscriptions!$N60)))))))</f>
        <v/>
      </c>
      <c r="L60" s="23">
        <f>IF(OR(Subscriptions!$S60="",Subscriptions!$E60="Cancelled"),0,IF(((YEAR(L$4)-YEAR(Subscriptions!$J60))*12+MONTH(L$4)-MONTH(Subscriptions!$J60))&lt;0,0,IF(MOD(((YEAR(L$4)-YEAR(Subscriptions!$J60))*12+MONTH(L$4)-MONTH(Subscriptions!$J60)),Subscriptions!$F60)&lt;&gt;0,0,IF(EDATE(Subscriptions!$J60,((YEAR(L$4)-YEAR(Subscriptions!$J60))*12+MONTH(L$4)-MONTH(Subscriptions!$J60)))&lt;Subscriptions!$S60,Subscriptions!$G60,IF(Subscriptions!$E60="Cancelling",0,Subscriptions!$G60*(1+N(Subscriptions!$N60)))))))</f>
        <v/>
      </c>
      <c r="M60" s="23">
        <f>IF(OR(Subscriptions!$S60="",Subscriptions!$E60="Cancelled"),0,IF(((YEAR(M$4)-YEAR(Subscriptions!$J60))*12+MONTH(M$4)-MONTH(Subscriptions!$J60))&lt;0,0,IF(MOD(((YEAR(M$4)-YEAR(Subscriptions!$J60))*12+MONTH(M$4)-MONTH(Subscriptions!$J60)),Subscriptions!$F60)&lt;&gt;0,0,IF(EDATE(Subscriptions!$J60,((YEAR(M$4)-YEAR(Subscriptions!$J60))*12+MONTH(M$4)-MONTH(Subscriptions!$J60)))&lt;Subscriptions!$S60,Subscriptions!$G60,IF(Subscriptions!$E60="Cancelling",0,Subscriptions!$G60*(1+N(Subscriptions!$N60)))))))</f>
        <v/>
      </c>
      <c r="N60" s="23">
        <f>IF(OR(Subscriptions!$S60="",Subscriptions!$E60="Cancelled"),0,IF(((YEAR(N$4)-YEAR(Subscriptions!$J60))*12+MONTH(N$4)-MONTH(Subscriptions!$J60))&lt;0,0,IF(MOD(((YEAR(N$4)-YEAR(Subscriptions!$J60))*12+MONTH(N$4)-MONTH(Subscriptions!$J60)),Subscriptions!$F60)&lt;&gt;0,0,IF(EDATE(Subscriptions!$J60,((YEAR(N$4)-YEAR(Subscriptions!$J60))*12+MONTH(N$4)-MONTH(Subscriptions!$J60)))&lt;Subscriptions!$S60,Subscriptions!$G60,IF(Subscriptions!$E60="Cancelling",0,Subscriptions!$G60*(1+N(Subscriptions!$N60)))))))</f>
        <v/>
      </c>
      <c r="O60" s="20">
        <f>SUM(C60:N60)</f>
        <v/>
      </c>
    </row>
    <row r="61">
      <c r="A61" s="15">
        <f>IF(Subscriptions!A61="","",Subscriptions!A61)</f>
        <v/>
      </c>
      <c r="B61" s="15">
        <f>IF(Subscriptions!A61="","",Subscriptions!E61)</f>
        <v/>
      </c>
      <c r="C61" s="23">
        <f>IF(OR(Subscriptions!$S61="",Subscriptions!$E61="Cancelled"),0,IF(((YEAR(C$4)-YEAR(Subscriptions!$J61))*12+MONTH(C$4)-MONTH(Subscriptions!$J61))&lt;0,0,IF(MOD(((YEAR(C$4)-YEAR(Subscriptions!$J61))*12+MONTH(C$4)-MONTH(Subscriptions!$J61)),Subscriptions!$F61)&lt;&gt;0,0,IF(EDATE(Subscriptions!$J61,((YEAR(C$4)-YEAR(Subscriptions!$J61))*12+MONTH(C$4)-MONTH(Subscriptions!$J61)))&lt;Subscriptions!$S61,Subscriptions!$G61,IF(Subscriptions!$E61="Cancelling",0,Subscriptions!$G61*(1+N(Subscriptions!$N61)))))))</f>
        <v/>
      </c>
      <c r="D61" s="23">
        <f>IF(OR(Subscriptions!$S61="",Subscriptions!$E61="Cancelled"),0,IF(((YEAR(D$4)-YEAR(Subscriptions!$J61))*12+MONTH(D$4)-MONTH(Subscriptions!$J61))&lt;0,0,IF(MOD(((YEAR(D$4)-YEAR(Subscriptions!$J61))*12+MONTH(D$4)-MONTH(Subscriptions!$J61)),Subscriptions!$F61)&lt;&gt;0,0,IF(EDATE(Subscriptions!$J61,((YEAR(D$4)-YEAR(Subscriptions!$J61))*12+MONTH(D$4)-MONTH(Subscriptions!$J61)))&lt;Subscriptions!$S61,Subscriptions!$G61,IF(Subscriptions!$E61="Cancelling",0,Subscriptions!$G61*(1+N(Subscriptions!$N61)))))))</f>
        <v/>
      </c>
      <c r="E61" s="23">
        <f>IF(OR(Subscriptions!$S61="",Subscriptions!$E61="Cancelled"),0,IF(((YEAR(E$4)-YEAR(Subscriptions!$J61))*12+MONTH(E$4)-MONTH(Subscriptions!$J61))&lt;0,0,IF(MOD(((YEAR(E$4)-YEAR(Subscriptions!$J61))*12+MONTH(E$4)-MONTH(Subscriptions!$J61)),Subscriptions!$F61)&lt;&gt;0,0,IF(EDATE(Subscriptions!$J61,((YEAR(E$4)-YEAR(Subscriptions!$J61))*12+MONTH(E$4)-MONTH(Subscriptions!$J61)))&lt;Subscriptions!$S61,Subscriptions!$G61,IF(Subscriptions!$E61="Cancelling",0,Subscriptions!$G61*(1+N(Subscriptions!$N61)))))))</f>
        <v/>
      </c>
      <c r="F61" s="23">
        <f>IF(OR(Subscriptions!$S61="",Subscriptions!$E61="Cancelled"),0,IF(((YEAR(F$4)-YEAR(Subscriptions!$J61))*12+MONTH(F$4)-MONTH(Subscriptions!$J61))&lt;0,0,IF(MOD(((YEAR(F$4)-YEAR(Subscriptions!$J61))*12+MONTH(F$4)-MONTH(Subscriptions!$J61)),Subscriptions!$F61)&lt;&gt;0,0,IF(EDATE(Subscriptions!$J61,((YEAR(F$4)-YEAR(Subscriptions!$J61))*12+MONTH(F$4)-MONTH(Subscriptions!$J61)))&lt;Subscriptions!$S61,Subscriptions!$G61,IF(Subscriptions!$E61="Cancelling",0,Subscriptions!$G61*(1+N(Subscriptions!$N61)))))))</f>
        <v/>
      </c>
      <c r="G61" s="23">
        <f>IF(OR(Subscriptions!$S61="",Subscriptions!$E61="Cancelled"),0,IF(((YEAR(G$4)-YEAR(Subscriptions!$J61))*12+MONTH(G$4)-MONTH(Subscriptions!$J61))&lt;0,0,IF(MOD(((YEAR(G$4)-YEAR(Subscriptions!$J61))*12+MONTH(G$4)-MONTH(Subscriptions!$J61)),Subscriptions!$F61)&lt;&gt;0,0,IF(EDATE(Subscriptions!$J61,((YEAR(G$4)-YEAR(Subscriptions!$J61))*12+MONTH(G$4)-MONTH(Subscriptions!$J61)))&lt;Subscriptions!$S61,Subscriptions!$G61,IF(Subscriptions!$E61="Cancelling",0,Subscriptions!$G61*(1+N(Subscriptions!$N61)))))))</f>
        <v/>
      </c>
      <c r="H61" s="23">
        <f>IF(OR(Subscriptions!$S61="",Subscriptions!$E61="Cancelled"),0,IF(((YEAR(H$4)-YEAR(Subscriptions!$J61))*12+MONTH(H$4)-MONTH(Subscriptions!$J61))&lt;0,0,IF(MOD(((YEAR(H$4)-YEAR(Subscriptions!$J61))*12+MONTH(H$4)-MONTH(Subscriptions!$J61)),Subscriptions!$F61)&lt;&gt;0,0,IF(EDATE(Subscriptions!$J61,((YEAR(H$4)-YEAR(Subscriptions!$J61))*12+MONTH(H$4)-MONTH(Subscriptions!$J61)))&lt;Subscriptions!$S61,Subscriptions!$G61,IF(Subscriptions!$E61="Cancelling",0,Subscriptions!$G61*(1+N(Subscriptions!$N61)))))))</f>
        <v/>
      </c>
      <c r="I61" s="23">
        <f>IF(OR(Subscriptions!$S61="",Subscriptions!$E61="Cancelled"),0,IF(((YEAR(I$4)-YEAR(Subscriptions!$J61))*12+MONTH(I$4)-MONTH(Subscriptions!$J61))&lt;0,0,IF(MOD(((YEAR(I$4)-YEAR(Subscriptions!$J61))*12+MONTH(I$4)-MONTH(Subscriptions!$J61)),Subscriptions!$F61)&lt;&gt;0,0,IF(EDATE(Subscriptions!$J61,((YEAR(I$4)-YEAR(Subscriptions!$J61))*12+MONTH(I$4)-MONTH(Subscriptions!$J61)))&lt;Subscriptions!$S61,Subscriptions!$G61,IF(Subscriptions!$E61="Cancelling",0,Subscriptions!$G61*(1+N(Subscriptions!$N61)))))))</f>
        <v/>
      </c>
      <c r="J61" s="23">
        <f>IF(OR(Subscriptions!$S61="",Subscriptions!$E61="Cancelled"),0,IF(((YEAR(J$4)-YEAR(Subscriptions!$J61))*12+MONTH(J$4)-MONTH(Subscriptions!$J61))&lt;0,0,IF(MOD(((YEAR(J$4)-YEAR(Subscriptions!$J61))*12+MONTH(J$4)-MONTH(Subscriptions!$J61)),Subscriptions!$F61)&lt;&gt;0,0,IF(EDATE(Subscriptions!$J61,((YEAR(J$4)-YEAR(Subscriptions!$J61))*12+MONTH(J$4)-MONTH(Subscriptions!$J61)))&lt;Subscriptions!$S61,Subscriptions!$G61,IF(Subscriptions!$E61="Cancelling",0,Subscriptions!$G61*(1+N(Subscriptions!$N61)))))))</f>
        <v/>
      </c>
      <c r="K61" s="23">
        <f>IF(OR(Subscriptions!$S61="",Subscriptions!$E61="Cancelled"),0,IF(((YEAR(K$4)-YEAR(Subscriptions!$J61))*12+MONTH(K$4)-MONTH(Subscriptions!$J61))&lt;0,0,IF(MOD(((YEAR(K$4)-YEAR(Subscriptions!$J61))*12+MONTH(K$4)-MONTH(Subscriptions!$J61)),Subscriptions!$F61)&lt;&gt;0,0,IF(EDATE(Subscriptions!$J61,((YEAR(K$4)-YEAR(Subscriptions!$J61))*12+MONTH(K$4)-MONTH(Subscriptions!$J61)))&lt;Subscriptions!$S61,Subscriptions!$G61,IF(Subscriptions!$E61="Cancelling",0,Subscriptions!$G61*(1+N(Subscriptions!$N61)))))))</f>
        <v/>
      </c>
      <c r="L61" s="23">
        <f>IF(OR(Subscriptions!$S61="",Subscriptions!$E61="Cancelled"),0,IF(((YEAR(L$4)-YEAR(Subscriptions!$J61))*12+MONTH(L$4)-MONTH(Subscriptions!$J61))&lt;0,0,IF(MOD(((YEAR(L$4)-YEAR(Subscriptions!$J61))*12+MONTH(L$4)-MONTH(Subscriptions!$J61)),Subscriptions!$F61)&lt;&gt;0,0,IF(EDATE(Subscriptions!$J61,((YEAR(L$4)-YEAR(Subscriptions!$J61))*12+MONTH(L$4)-MONTH(Subscriptions!$J61)))&lt;Subscriptions!$S61,Subscriptions!$G61,IF(Subscriptions!$E61="Cancelling",0,Subscriptions!$G61*(1+N(Subscriptions!$N61)))))))</f>
        <v/>
      </c>
      <c r="M61" s="23">
        <f>IF(OR(Subscriptions!$S61="",Subscriptions!$E61="Cancelled"),0,IF(((YEAR(M$4)-YEAR(Subscriptions!$J61))*12+MONTH(M$4)-MONTH(Subscriptions!$J61))&lt;0,0,IF(MOD(((YEAR(M$4)-YEAR(Subscriptions!$J61))*12+MONTH(M$4)-MONTH(Subscriptions!$J61)),Subscriptions!$F61)&lt;&gt;0,0,IF(EDATE(Subscriptions!$J61,((YEAR(M$4)-YEAR(Subscriptions!$J61))*12+MONTH(M$4)-MONTH(Subscriptions!$J61)))&lt;Subscriptions!$S61,Subscriptions!$G61,IF(Subscriptions!$E61="Cancelling",0,Subscriptions!$G61*(1+N(Subscriptions!$N61)))))))</f>
        <v/>
      </c>
      <c r="N61" s="23">
        <f>IF(OR(Subscriptions!$S61="",Subscriptions!$E61="Cancelled"),0,IF(((YEAR(N$4)-YEAR(Subscriptions!$J61))*12+MONTH(N$4)-MONTH(Subscriptions!$J61))&lt;0,0,IF(MOD(((YEAR(N$4)-YEAR(Subscriptions!$J61))*12+MONTH(N$4)-MONTH(Subscriptions!$J61)),Subscriptions!$F61)&lt;&gt;0,0,IF(EDATE(Subscriptions!$J61,((YEAR(N$4)-YEAR(Subscriptions!$J61))*12+MONTH(N$4)-MONTH(Subscriptions!$J61)))&lt;Subscriptions!$S61,Subscriptions!$G61,IF(Subscriptions!$E61="Cancelling",0,Subscriptions!$G61*(1+N(Subscriptions!$N61)))))))</f>
        <v/>
      </c>
      <c r="O61" s="20">
        <f>SUM(C61:N61)</f>
        <v/>
      </c>
    </row>
    <row r="62">
      <c r="A62" s="15">
        <f>IF(Subscriptions!A62="","",Subscriptions!A62)</f>
        <v/>
      </c>
      <c r="B62" s="15">
        <f>IF(Subscriptions!A62="","",Subscriptions!E62)</f>
        <v/>
      </c>
      <c r="C62" s="23">
        <f>IF(OR(Subscriptions!$S62="",Subscriptions!$E62="Cancelled"),0,IF(((YEAR(C$4)-YEAR(Subscriptions!$J62))*12+MONTH(C$4)-MONTH(Subscriptions!$J62))&lt;0,0,IF(MOD(((YEAR(C$4)-YEAR(Subscriptions!$J62))*12+MONTH(C$4)-MONTH(Subscriptions!$J62)),Subscriptions!$F62)&lt;&gt;0,0,IF(EDATE(Subscriptions!$J62,((YEAR(C$4)-YEAR(Subscriptions!$J62))*12+MONTH(C$4)-MONTH(Subscriptions!$J62)))&lt;Subscriptions!$S62,Subscriptions!$G62,IF(Subscriptions!$E62="Cancelling",0,Subscriptions!$G62*(1+N(Subscriptions!$N62)))))))</f>
        <v/>
      </c>
      <c r="D62" s="23">
        <f>IF(OR(Subscriptions!$S62="",Subscriptions!$E62="Cancelled"),0,IF(((YEAR(D$4)-YEAR(Subscriptions!$J62))*12+MONTH(D$4)-MONTH(Subscriptions!$J62))&lt;0,0,IF(MOD(((YEAR(D$4)-YEAR(Subscriptions!$J62))*12+MONTH(D$4)-MONTH(Subscriptions!$J62)),Subscriptions!$F62)&lt;&gt;0,0,IF(EDATE(Subscriptions!$J62,((YEAR(D$4)-YEAR(Subscriptions!$J62))*12+MONTH(D$4)-MONTH(Subscriptions!$J62)))&lt;Subscriptions!$S62,Subscriptions!$G62,IF(Subscriptions!$E62="Cancelling",0,Subscriptions!$G62*(1+N(Subscriptions!$N62)))))))</f>
        <v/>
      </c>
      <c r="E62" s="23">
        <f>IF(OR(Subscriptions!$S62="",Subscriptions!$E62="Cancelled"),0,IF(((YEAR(E$4)-YEAR(Subscriptions!$J62))*12+MONTH(E$4)-MONTH(Subscriptions!$J62))&lt;0,0,IF(MOD(((YEAR(E$4)-YEAR(Subscriptions!$J62))*12+MONTH(E$4)-MONTH(Subscriptions!$J62)),Subscriptions!$F62)&lt;&gt;0,0,IF(EDATE(Subscriptions!$J62,((YEAR(E$4)-YEAR(Subscriptions!$J62))*12+MONTH(E$4)-MONTH(Subscriptions!$J62)))&lt;Subscriptions!$S62,Subscriptions!$G62,IF(Subscriptions!$E62="Cancelling",0,Subscriptions!$G62*(1+N(Subscriptions!$N62)))))))</f>
        <v/>
      </c>
      <c r="F62" s="23">
        <f>IF(OR(Subscriptions!$S62="",Subscriptions!$E62="Cancelled"),0,IF(((YEAR(F$4)-YEAR(Subscriptions!$J62))*12+MONTH(F$4)-MONTH(Subscriptions!$J62))&lt;0,0,IF(MOD(((YEAR(F$4)-YEAR(Subscriptions!$J62))*12+MONTH(F$4)-MONTH(Subscriptions!$J62)),Subscriptions!$F62)&lt;&gt;0,0,IF(EDATE(Subscriptions!$J62,((YEAR(F$4)-YEAR(Subscriptions!$J62))*12+MONTH(F$4)-MONTH(Subscriptions!$J62)))&lt;Subscriptions!$S62,Subscriptions!$G62,IF(Subscriptions!$E62="Cancelling",0,Subscriptions!$G62*(1+N(Subscriptions!$N62)))))))</f>
        <v/>
      </c>
      <c r="G62" s="23">
        <f>IF(OR(Subscriptions!$S62="",Subscriptions!$E62="Cancelled"),0,IF(((YEAR(G$4)-YEAR(Subscriptions!$J62))*12+MONTH(G$4)-MONTH(Subscriptions!$J62))&lt;0,0,IF(MOD(((YEAR(G$4)-YEAR(Subscriptions!$J62))*12+MONTH(G$4)-MONTH(Subscriptions!$J62)),Subscriptions!$F62)&lt;&gt;0,0,IF(EDATE(Subscriptions!$J62,((YEAR(G$4)-YEAR(Subscriptions!$J62))*12+MONTH(G$4)-MONTH(Subscriptions!$J62)))&lt;Subscriptions!$S62,Subscriptions!$G62,IF(Subscriptions!$E62="Cancelling",0,Subscriptions!$G62*(1+N(Subscriptions!$N62)))))))</f>
        <v/>
      </c>
      <c r="H62" s="23">
        <f>IF(OR(Subscriptions!$S62="",Subscriptions!$E62="Cancelled"),0,IF(((YEAR(H$4)-YEAR(Subscriptions!$J62))*12+MONTH(H$4)-MONTH(Subscriptions!$J62))&lt;0,0,IF(MOD(((YEAR(H$4)-YEAR(Subscriptions!$J62))*12+MONTH(H$4)-MONTH(Subscriptions!$J62)),Subscriptions!$F62)&lt;&gt;0,0,IF(EDATE(Subscriptions!$J62,((YEAR(H$4)-YEAR(Subscriptions!$J62))*12+MONTH(H$4)-MONTH(Subscriptions!$J62)))&lt;Subscriptions!$S62,Subscriptions!$G62,IF(Subscriptions!$E62="Cancelling",0,Subscriptions!$G62*(1+N(Subscriptions!$N62)))))))</f>
        <v/>
      </c>
      <c r="I62" s="23">
        <f>IF(OR(Subscriptions!$S62="",Subscriptions!$E62="Cancelled"),0,IF(((YEAR(I$4)-YEAR(Subscriptions!$J62))*12+MONTH(I$4)-MONTH(Subscriptions!$J62))&lt;0,0,IF(MOD(((YEAR(I$4)-YEAR(Subscriptions!$J62))*12+MONTH(I$4)-MONTH(Subscriptions!$J62)),Subscriptions!$F62)&lt;&gt;0,0,IF(EDATE(Subscriptions!$J62,((YEAR(I$4)-YEAR(Subscriptions!$J62))*12+MONTH(I$4)-MONTH(Subscriptions!$J62)))&lt;Subscriptions!$S62,Subscriptions!$G62,IF(Subscriptions!$E62="Cancelling",0,Subscriptions!$G62*(1+N(Subscriptions!$N62)))))))</f>
        <v/>
      </c>
      <c r="J62" s="23">
        <f>IF(OR(Subscriptions!$S62="",Subscriptions!$E62="Cancelled"),0,IF(((YEAR(J$4)-YEAR(Subscriptions!$J62))*12+MONTH(J$4)-MONTH(Subscriptions!$J62))&lt;0,0,IF(MOD(((YEAR(J$4)-YEAR(Subscriptions!$J62))*12+MONTH(J$4)-MONTH(Subscriptions!$J62)),Subscriptions!$F62)&lt;&gt;0,0,IF(EDATE(Subscriptions!$J62,((YEAR(J$4)-YEAR(Subscriptions!$J62))*12+MONTH(J$4)-MONTH(Subscriptions!$J62)))&lt;Subscriptions!$S62,Subscriptions!$G62,IF(Subscriptions!$E62="Cancelling",0,Subscriptions!$G62*(1+N(Subscriptions!$N62)))))))</f>
        <v/>
      </c>
      <c r="K62" s="23">
        <f>IF(OR(Subscriptions!$S62="",Subscriptions!$E62="Cancelled"),0,IF(((YEAR(K$4)-YEAR(Subscriptions!$J62))*12+MONTH(K$4)-MONTH(Subscriptions!$J62))&lt;0,0,IF(MOD(((YEAR(K$4)-YEAR(Subscriptions!$J62))*12+MONTH(K$4)-MONTH(Subscriptions!$J62)),Subscriptions!$F62)&lt;&gt;0,0,IF(EDATE(Subscriptions!$J62,((YEAR(K$4)-YEAR(Subscriptions!$J62))*12+MONTH(K$4)-MONTH(Subscriptions!$J62)))&lt;Subscriptions!$S62,Subscriptions!$G62,IF(Subscriptions!$E62="Cancelling",0,Subscriptions!$G62*(1+N(Subscriptions!$N62)))))))</f>
        <v/>
      </c>
      <c r="L62" s="23">
        <f>IF(OR(Subscriptions!$S62="",Subscriptions!$E62="Cancelled"),0,IF(((YEAR(L$4)-YEAR(Subscriptions!$J62))*12+MONTH(L$4)-MONTH(Subscriptions!$J62))&lt;0,0,IF(MOD(((YEAR(L$4)-YEAR(Subscriptions!$J62))*12+MONTH(L$4)-MONTH(Subscriptions!$J62)),Subscriptions!$F62)&lt;&gt;0,0,IF(EDATE(Subscriptions!$J62,((YEAR(L$4)-YEAR(Subscriptions!$J62))*12+MONTH(L$4)-MONTH(Subscriptions!$J62)))&lt;Subscriptions!$S62,Subscriptions!$G62,IF(Subscriptions!$E62="Cancelling",0,Subscriptions!$G62*(1+N(Subscriptions!$N62)))))))</f>
        <v/>
      </c>
      <c r="M62" s="23">
        <f>IF(OR(Subscriptions!$S62="",Subscriptions!$E62="Cancelled"),0,IF(((YEAR(M$4)-YEAR(Subscriptions!$J62))*12+MONTH(M$4)-MONTH(Subscriptions!$J62))&lt;0,0,IF(MOD(((YEAR(M$4)-YEAR(Subscriptions!$J62))*12+MONTH(M$4)-MONTH(Subscriptions!$J62)),Subscriptions!$F62)&lt;&gt;0,0,IF(EDATE(Subscriptions!$J62,((YEAR(M$4)-YEAR(Subscriptions!$J62))*12+MONTH(M$4)-MONTH(Subscriptions!$J62)))&lt;Subscriptions!$S62,Subscriptions!$G62,IF(Subscriptions!$E62="Cancelling",0,Subscriptions!$G62*(1+N(Subscriptions!$N62)))))))</f>
        <v/>
      </c>
      <c r="N62" s="23">
        <f>IF(OR(Subscriptions!$S62="",Subscriptions!$E62="Cancelled"),0,IF(((YEAR(N$4)-YEAR(Subscriptions!$J62))*12+MONTH(N$4)-MONTH(Subscriptions!$J62))&lt;0,0,IF(MOD(((YEAR(N$4)-YEAR(Subscriptions!$J62))*12+MONTH(N$4)-MONTH(Subscriptions!$J62)),Subscriptions!$F62)&lt;&gt;0,0,IF(EDATE(Subscriptions!$J62,((YEAR(N$4)-YEAR(Subscriptions!$J62))*12+MONTH(N$4)-MONTH(Subscriptions!$J62)))&lt;Subscriptions!$S62,Subscriptions!$G62,IF(Subscriptions!$E62="Cancelling",0,Subscriptions!$G62*(1+N(Subscriptions!$N62)))))))</f>
        <v/>
      </c>
      <c r="O62" s="20">
        <f>SUM(C62:N62)</f>
        <v/>
      </c>
    </row>
    <row r="63">
      <c r="A63" s="15">
        <f>IF(Subscriptions!A63="","",Subscriptions!A63)</f>
        <v/>
      </c>
      <c r="B63" s="15">
        <f>IF(Subscriptions!A63="","",Subscriptions!E63)</f>
        <v/>
      </c>
      <c r="C63" s="23">
        <f>IF(OR(Subscriptions!$S63="",Subscriptions!$E63="Cancelled"),0,IF(((YEAR(C$4)-YEAR(Subscriptions!$J63))*12+MONTH(C$4)-MONTH(Subscriptions!$J63))&lt;0,0,IF(MOD(((YEAR(C$4)-YEAR(Subscriptions!$J63))*12+MONTH(C$4)-MONTH(Subscriptions!$J63)),Subscriptions!$F63)&lt;&gt;0,0,IF(EDATE(Subscriptions!$J63,((YEAR(C$4)-YEAR(Subscriptions!$J63))*12+MONTH(C$4)-MONTH(Subscriptions!$J63)))&lt;Subscriptions!$S63,Subscriptions!$G63,IF(Subscriptions!$E63="Cancelling",0,Subscriptions!$G63*(1+N(Subscriptions!$N63)))))))</f>
        <v/>
      </c>
      <c r="D63" s="23">
        <f>IF(OR(Subscriptions!$S63="",Subscriptions!$E63="Cancelled"),0,IF(((YEAR(D$4)-YEAR(Subscriptions!$J63))*12+MONTH(D$4)-MONTH(Subscriptions!$J63))&lt;0,0,IF(MOD(((YEAR(D$4)-YEAR(Subscriptions!$J63))*12+MONTH(D$4)-MONTH(Subscriptions!$J63)),Subscriptions!$F63)&lt;&gt;0,0,IF(EDATE(Subscriptions!$J63,((YEAR(D$4)-YEAR(Subscriptions!$J63))*12+MONTH(D$4)-MONTH(Subscriptions!$J63)))&lt;Subscriptions!$S63,Subscriptions!$G63,IF(Subscriptions!$E63="Cancelling",0,Subscriptions!$G63*(1+N(Subscriptions!$N63)))))))</f>
        <v/>
      </c>
      <c r="E63" s="23">
        <f>IF(OR(Subscriptions!$S63="",Subscriptions!$E63="Cancelled"),0,IF(((YEAR(E$4)-YEAR(Subscriptions!$J63))*12+MONTH(E$4)-MONTH(Subscriptions!$J63))&lt;0,0,IF(MOD(((YEAR(E$4)-YEAR(Subscriptions!$J63))*12+MONTH(E$4)-MONTH(Subscriptions!$J63)),Subscriptions!$F63)&lt;&gt;0,0,IF(EDATE(Subscriptions!$J63,((YEAR(E$4)-YEAR(Subscriptions!$J63))*12+MONTH(E$4)-MONTH(Subscriptions!$J63)))&lt;Subscriptions!$S63,Subscriptions!$G63,IF(Subscriptions!$E63="Cancelling",0,Subscriptions!$G63*(1+N(Subscriptions!$N63)))))))</f>
        <v/>
      </c>
      <c r="F63" s="23">
        <f>IF(OR(Subscriptions!$S63="",Subscriptions!$E63="Cancelled"),0,IF(((YEAR(F$4)-YEAR(Subscriptions!$J63))*12+MONTH(F$4)-MONTH(Subscriptions!$J63))&lt;0,0,IF(MOD(((YEAR(F$4)-YEAR(Subscriptions!$J63))*12+MONTH(F$4)-MONTH(Subscriptions!$J63)),Subscriptions!$F63)&lt;&gt;0,0,IF(EDATE(Subscriptions!$J63,((YEAR(F$4)-YEAR(Subscriptions!$J63))*12+MONTH(F$4)-MONTH(Subscriptions!$J63)))&lt;Subscriptions!$S63,Subscriptions!$G63,IF(Subscriptions!$E63="Cancelling",0,Subscriptions!$G63*(1+N(Subscriptions!$N63)))))))</f>
        <v/>
      </c>
      <c r="G63" s="23">
        <f>IF(OR(Subscriptions!$S63="",Subscriptions!$E63="Cancelled"),0,IF(((YEAR(G$4)-YEAR(Subscriptions!$J63))*12+MONTH(G$4)-MONTH(Subscriptions!$J63))&lt;0,0,IF(MOD(((YEAR(G$4)-YEAR(Subscriptions!$J63))*12+MONTH(G$4)-MONTH(Subscriptions!$J63)),Subscriptions!$F63)&lt;&gt;0,0,IF(EDATE(Subscriptions!$J63,((YEAR(G$4)-YEAR(Subscriptions!$J63))*12+MONTH(G$4)-MONTH(Subscriptions!$J63)))&lt;Subscriptions!$S63,Subscriptions!$G63,IF(Subscriptions!$E63="Cancelling",0,Subscriptions!$G63*(1+N(Subscriptions!$N63)))))))</f>
        <v/>
      </c>
      <c r="H63" s="23">
        <f>IF(OR(Subscriptions!$S63="",Subscriptions!$E63="Cancelled"),0,IF(((YEAR(H$4)-YEAR(Subscriptions!$J63))*12+MONTH(H$4)-MONTH(Subscriptions!$J63))&lt;0,0,IF(MOD(((YEAR(H$4)-YEAR(Subscriptions!$J63))*12+MONTH(H$4)-MONTH(Subscriptions!$J63)),Subscriptions!$F63)&lt;&gt;0,0,IF(EDATE(Subscriptions!$J63,((YEAR(H$4)-YEAR(Subscriptions!$J63))*12+MONTH(H$4)-MONTH(Subscriptions!$J63)))&lt;Subscriptions!$S63,Subscriptions!$G63,IF(Subscriptions!$E63="Cancelling",0,Subscriptions!$G63*(1+N(Subscriptions!$N63)))))))</f>
        <v/>
      </c>
      <c r="I63" s="23">
        <f>IF(OR(Subscriptions!$S63="",Subscriptions!$E63="Cancelled"),0,IF(((YEAR(I$4)-YEAR(Subscriptions!$J63))*12+MONTH(I$4)-MONTH(Subscriptions!$J63))&lt;0,0,IF(MOD(((YEAR(I$4)-YEAR(Subscriptions!$J63))*12+MONTH(I$4)-MONTH(Subscriptions!$J63)),Subscriptions!$F63)&lt;&gt;0,0,IF(EDATE(Subscriptions!$J63,((YEAR(I$4)-YEAR(Subscriptions!$J63))*12+MONTH(I$4)-MONTH(Subscriptions!$J63)))&lt;Subscriptions!$S63,Subscriptions!$G63,IF(Subscriptions!$E63="Cancelling",0,Subscriptions!$G63*(1+N(Subscriptions!$N63)))))))</f>
        <v/>
      </c>
      <c r="J63" s="23">
        <f>IF(OR(Subscriptions!$S63="",Subscriptions!$E63="Cancelled"),0,IF(((YEAR(J$4)-YEAR(Subscriptions!$J63))*12+MONTH(J$4)-MONTH(Subscriptions!$J63))&lt;0,0,IF(MOD(((YEAR(J$4)-YEAR(Subscriptions!$J63))*12+MONTH(J$4)-MONTH(Subscriptions!$J63)),Subscriptions!$F63)&lt;&gt;0,0,IF(EDATE(Subscriptions!$J63,((YEAR(J$4)-YEAR(Subscriptions!$J63))*12+MONTH(J$4)-MONTH(Subscriptions!$J63)))&lt;Subscriptions!$S63,Subscriptions!$G63,IF(Subscriptions!$E63="Cancelling",0,Subscriptions!$G63*(1+N(Subscriptions!$N63)))))))</f>
        <v/>
      </c>
      <c r="K63" s="23">
        <f>IF(OR(Subscriptions!$S63="",Subscriptions!$E63="Cancelled"),0,IF(((YEAR(K$4)-YEAR(Subscriptions!$J63))*12+MONTH(K$4)-MONTH(Subscriptions!$J63))&lt;0,0,IF(MOD(((YEAR(K$4)-YEAR(Subscriptions!$J63))*12+MONTH(K$4)-MONTH(Subscriptions!$J63)),Subscriptions!$F63)&lt;&gt;0,0,IF(EDATE(Subscriptions!$J63,((YEAR(K$4)-YEAR(Subscriptions!$J63))*12+MONTH(K$4)-MONTH(Subscriptions!$J63)))&lt;Subscriptions!$S63,Subscriptions!$G63,IF(Subscriptions!$E63="Cancelling",0,Subscriptions!$G63*(1+N(Subscriptions!$N63)))))))</f>
        <v/>
      </c>
      <c r="L63" s="23">
        <f>IF(OR(Subscriptions!$S63="",Subscriptions!$E63="Cancelled"),0,IF(((YEAR(L$4)-YEAR(Subscriptions!$J63))*12+MONTH(L$4)-MONTH(Subscriptions!$J63))&lt;0,0,IF(MOD(((YEAR(L$4)-YEAR(Subscriptions!$J63))*12+MONTH(L$4)-MONTH(Subscriptions!$J63)),Subscriptions!$F63)&lt;&gt;0,0,IF(EDATE(Subscriptions!$J63,((YEAR(L$4)-YEAR(Subscriptions!$J63))*12+MONTH(L$4)-MONTH(Subscriptions!$J63)))&lt;Subscriptions!$S63,Subscriptions!$G63,IF(Subscriptions!$E63="Cancelling",0,Subscriptions!$G63*(1+N(Subscriptions!$N63)))))))</f>
        <v/>
      </c>
      <c r="M63" s="23">
        <f>IF(OR(Subscriptions!$S63="",Subscriptions!$E63="Cancelled"),0,IF(((YEAR(M$4)-YEAR(Subscriptions!$J63))*12+MONTH(M$4)-MONTH(Subscriptions!$J63))&lt;0,0,IF(MOD(((YEAR(M$4)-YEAR(Subscriptions!$J63))*12+MONTH(M$4)-MONTH(Subscriptions!$J63)),Subscriptions!$F63)&lt;&gt;0,0,IF(EDATE(Subscriptions!$J63,((YEAR(M$4)-YEAR(Subscriptions!$J63))*12+MONTH(M$4)-MONTH(Subscriptions!$J63)))&lt;Subscriptions!$S63,Subscriptions!$G63,IF(Subscriptions!$E63="Cancelling",0,Subscriptions!$G63*(1+N(Subscriptions!$N63)))))))</f>
        <v/>
      </c>
      <c r="N63" s="23">
        <f>IF(OR(Subscriptions!$S63="",Subscriptions!$E63="Cancelled"),0,IF(((YEAR(N$4)-YEAR(Subscriptions!$J63))*12+MONTH(N$4)-MONTH(Subscriptions!$J63))&lt;0,0,IF(MOD(((YEAR(N$4)-YEAR(Subscriptions!$J63))*12+MONTH(N$4)-MONTH(Subscriptions!$J63)),Subscriptions!$F63)&lt;&gt;0,0,IF(EDATE(Subscriptions!$J63,((YEAR(N$4)-YEAR(Subscriptions!$J63))*12+MONTH(N$4)-MONTH(Subscriptions!$J63)))&lt;Subscriptions!$S63,Subscriptions!$G63,IF(Subscriptions!$E63="Cancelling",0,Subscriptions!$G63*(1+N(Subscriptions!$N63)))))))</f>
        <v/>
      </c>
      <c r="O63" s="20">
        <f>SUM(C63:N63)</f>
        <v/>
      </c>
    </row>
    <row r="64">
      <c r="A64" s="15">
        <f>IF(Subscriptions!A64="","",Subscriptions!A64)</f>
        <v/>
      </c>
      <c r="B64" s="15">
        <f>IF(Subscriptions!A64="","",Subscriptions!E64)</f>
        <v/>
      </c>
      <c r="C64" s="23">
        <f>IF(OR(Subscriptions!$S64="",Subscriptions!$E64="Cancelled"),0,IF(((YEAR(C$4)-YEAR(Subscriptions!$J64))*12+MONTH(C$4)-MONTH(Subscriptions!$J64))&lt;0,0,IF(MOD(((YEAR(C$4)-YEAR(Subscriptions!$J64))*12+MONTH(C$4)-MONTH(Subscriptions!$J64)),Subscriptions!$F64)&lt;&gt;0,0,IF(EDATE(Subscriptions!$J64,((YEAR(C$4)-YEAR(Subscriptions!$J64))*12+MONTH(C$4)-MONTH(Subscriptions!$J64)))&lt;Subscriptions!$S64,Subscriptions!$G64,IF(Subscriptions!$E64="Cancelling",0,Subscriptions!$G64*(1+N(Subscriptions!$N64)))))))</f>
        <v/>
      </c>
      <c r="D64" s="23">
        <f>IF(OR(Subscriptions!$S64="",Subscriptions!$E64="Cancelled"),0,IF(((YEAR(D$4)-YEAR(Subscriptions!$J64))*12+MONTH(D$4)-MONTH(Subscriptions!$J64))&lt;0,0,IF(MOD(((YEAR(D$4)-YEAR(Subscriptions!$J64))*12+MONTH(D$4)-MONTH(Subscriptions!$J64)),Subscriptions!$F64)&lt;&gt;0,0,IF(EDATE(Subscriptions!$J64,((YEAR(D$4)-YEAR(Subscriptions!$J64))*12+MONTH(D$4)-MONTH(Subscriptions!$J64)))&lt;Subscriptions!$S64,Subscriptions!$G64,IF(Subscriptions!$E64="Cancelling",0,Subscriptions!$G64*(1+N(Subscriptions!$N64)))))))</f>
        <v/>
      </c>
      <c r="E64" s="23">
        <f>IF(OR(Subscriptions!$S64="",Subscriptions!$E64="Cancelled"),0,IF(((YEAR(E$4)-YEAR(Subscriptions!$J64))*12+MONTH(E$4)-MONTH(Subscriptions!$J64))&lt;0,0,IF(MOD(((YEAR(E$4)-YEAR(Subscriptions!$J64))*12+MONTH(E$4)-MONTH(Subscriptions!$J64)),Subscriptions!$F64)&lt;&gt;0,0,IF(EDATE(Subscriptions!$J64,((YEAR(E$4)-YEAR(Subscriptions!$J64))*12+MONTH(E$4)-MONTH(Subscriptions!$J64)))&lt;Subscriptions!$S64,Subscriptions!$G64,IF(Subscriptions!$E64="Cancelling",0,Subscriptions!$G64*(1+N(Subscriptions!$N64)))))))</f>
        <v/>
      </c>
      <c r="F64" s="23">
        <f>IF(OR(Subscriptions!$S64="",Subscriptions!$E64="Cancelled"),0,IF(((YEAR(F$4)-YEAR(Subscriptions!$J64))*12+MONTH(F$4)-MONTH(Subscriptions!$J64))&lt;0,0,IF(MOD(((YEAR(F$4)-YEAR(Subscriptions!$J64))*12+MONTH(F$4)-MONTH(Subscriptions!$J64)),Subscriptions!$F64)&lt;&gt;0,0,IF(EDATE(Subscriptions!$J64,((YEAR(F$4)-YEAR(Subscriptions!$J64))*12+MONTH(F$4)-MONTH(Subscriptions!$J64)))&lt;Subscriptions!$S64,Subscriptions!$G64,IF(Subscriptions!$E64="Cancelling",0,Subscriptions!$G64*(1+N(Subscriptions!$N64)))))))</f>
        <v/>
      </c>
      <c r="G64" s="23">
        <f>IF(OR(Subscriptions!$S64="",Subscriptions!$E64="Cancelled"),0,IF(((YEAR(G$4)-YEAR(Subscriptions!$J64))*12+MONTH(G$4)-MONTH(Subscriptions!$J64))&lt;0,0,IF(MOD(((YEAR(G$4)-YEAR(Subscriptions!$J64))*12+MONTH(G$4)-MONTH(Subscriptions!$J64)),Subscriptions!$F64)&lt;&gt;0,0,IF(EDATE(Subscriptions!$J64,((YEAR(G$4)-YEAR(Subscriptions!$J64))*12+MONTH(G$4)-MONTH(Subscriptions!$J64)))&lt;Subscriptions!$S64,Subscriptions!$G64,IF(Subscriptions!$E64="Cancelling",0,Subscriptions!$G64*(1+N(Subscriptions!$N64)))))))</f>
        <v/>
      </c>
      <c r="H64" s="23">
        <f>IF(OR(Subscriptions!$S64="",Subscriptions!$E64="Cancelled"),0,IF(((YEAR(H$4)-YEAR(Subscriptions!$J64))*12+MONTH(H$4)-MONTH(Subscriptions!$J64))&lt;0,0,IF(MOD(((YEAR(H$4)-YEAR(Subscriptions!$J64))*12+MONTH(H$4)-MONTH(Subscriptions!$J64)),Subscriptions!$F64)&lt;&gt;0,0,IF(EDATE(Subscriptions!$J64,((YEAR(H$4)-YEAR(Subscriptions!$J64))*12+MONTH(H$4)-MONTH(Subscriptions!$J64)))&lt;Subscriptions!$S64,Subscriptions!$G64,IF(Subscriptions!$E64="Cancelling",0,Subscriptions!$G64*(1+N(Subscriptions!$N64)))))))</f>
        <v/>
      </c>
      <c r="I64" s="23">
        <f>IF(OR(Subscriptions!$S64="",Subscriptions!$E64="Cancelled"),0,IF(((YEAR(I$4)-YEAR(Subscriptions!$J64))*12+MONTH(I$4)-MONTH(Subscriptions!$J64))&lt;0,0,IF(MOD(((YEAR(I$4)-YEAR(Subscriptions!$J64))*12+MONTH(I$4)-MONTH(Subscriptions!$J64)),Subscriptions!$F64)&lt;&gt;0,0,IF(EDATE(Subscriptions!$J64,((YEAR(I$4)-YEAR(Subscriptions!$J64))*12+MONTH(I$4)-MONTH(Subscriptions!$J64)))&lt;Subscriptions!$S64,Subscriptions!$G64,IF(Subscriptions!$E64="Cancelling",0,Subscriptions!$G64*(1+N(Subscriptions!$N64)))))))</f>
        <v/>
      </c>
      <c r="J64" s="23">
        <f>IF(OR(Subscriptions!$S64="",Subscriptions!$E64="Cancelled"),0,IF(((YEAR(J$4)-YEAR(Subscriptions!$J64))*12+MONTH(J$4)-MONTH(Subscriptions!$J64))&lt;0,0,IF(MOD(((YEAR(J$4)-YEAR(Subscriptions!$J64))*12+MONTH(J$4)-MONTH(Subscriptions!$J64)),Subscriptions!$F64)&lt;&gt;0,0,IF(EDATE(Subscriptions!$J64,((YEAR(J$4)-YEAR(Subscriptions!$J64))*12+MONTH(J$4)-MONTH(Subscriptions!$J64)))&lt;Subscriptions!$S64,Subscriptions!$G64,IF(Subscriptions!$E64="Cancelling",0,Subscriptions!$G64*(1+N(Subscriptions!$N64)))))))</f>
        <v/>
      </c>
      <c r="K64" s="23">
        <f>IF(OR(Subscriptions!$S64="",Subscriptions!$E64="Cancelled"),0,IF(((YEAR(K$4)-YEAR(Subscriptions!$J64))*12+MONTH(K$4)-MONTH(Subscriptions!$J64))&lt;0,0,IF(MOD(((YEAR(K$4)-YEAR(Subscriptions!$J64))*12+MONTH(K$4)-MONTH(Subscriptions!$J64)),Subscriptions!$F64)&lt;&gt;0,0,IF(EDATE(Subscriptions!$J64,((YEAR(K$4)-YEAR(Subscriptions!$J64))*12+MONTH(K$4)-MONTH(Subscriptions!$J64)))&lt;Subscriptions!$S64,Subscriptions!$G64,IF(Subscriptions!$E64="Cancelling",0,Subscriptions!$G64*(1+N(Subscriptions!$N64)))))))</f>
        <v/>
      </c>
      <c r="L64" s="23">
        <f>IF(OR(Subscriptions!$S64="",Subscriptions!$E64="Cancelled"),0,IF(((YEAR(L$4)-YEAR(Subscriptions!$J64))*12+MONTH(L$4)-MONTH(Subscriptions!$J64))&lt;0,0,IF(MOD(((YEAR(L$4)-YEAR(Subscriptions!$J64))*12+MONTH(L$4)-MONTH(Subscriptions!$J64)),Subscriptions!$F64)&lt;&gt;0,0,IF(EDATE(Subscriptions!$J64,((YEAR(L$4)-YEAR(Subscriptions!$J64))*12+MONTH(L$4)-MONTH(Subscriptions!$J64)))&lt;Subscriptions!$S64,Subscriptions!$G64,IF(Subscriptions!$E64="Cancelling",0,Subscriptions!$G64*(1+N(Subscriptions!$N64)))))))</f>
        <v/>
      </c>
      <c r="M64" s="23">
        <f>IF(OR(Subscriptions!$S64="",Subscriptions!$E64="Cancelled"),0,IF(((YEAR(M$4)-YEAR(Subscriptions!$J64))*12+MONTH(M$4)-MONTH(Subscriptions!$J64))&lt;0,0,IF(MOD(((YEAR(M$4)-YEAR(Subscriptions!$J64))*12+MONTH(M$4)-MONTH(Subscriptions!$J64)),Subscriptions!$F64)&lt;&gt;0,0,IF(EDATE(Subscriptions!$J64,((YEAR(M$4)-YEAR(Subscriptions!$J64))*12+MONTH(M$4)-MONTH(Subscriptions!$J64)))&lt;Subscriptions!$S64,Subscriptions!$G64,IF(Subscriptions!$E64="Cancelling",0,Subscriptions!$G64*(1+N(Subscriptions!$N64)))))))</f>
        <v/>
      </c>
      <c r="N64" s="23">
        <f>IF(OR(Subscriptions!$S64="",Subscriptions!$E64="Cancelled"),0,IF(((YEAR(N$4)-YEAR(Subscriptions!$J64))*12+MONTH(N$4)-MONTH(Subscriptions!$J64))&lt;0,0,IF(MOD(((YEAR(N$4)-YEAR(Subscriptions!$J64))*12+MONTH(N$4)-MONTH(Subscriptions!$J64)),Subscriptions!$F64)&lt;&gt;0,0,IF(EDATE(Subscriptions!$J64,((YEAR(N$4)-YEAR(Subscriptions!$J64))*12+MONTH(N$4)-MONTH(Subscriptions!$J64)))&lt;Subscriptions!$S64,Subscriptions!$G64,IF(Subscriptions!$E64="Cancelling",0,Subscriptions!$G64*(1+N(Subscriptions!$N64)))))))</f>
        <v/>
      </c>
      <c r="O64" s="20">
        <f>SUM(C64:N64)</f>
        <v/>
      </c>
    </row>
    <row r="66">
      <c r="A66" s="5" t="inlineStr">
        <is>
          <t>Total per month</t>
        </is>
      </c>
      <c r="C66" s="20">
        <f>SUM(C5:C64)</f>
        <v/>
      </c>
      <c r="D66" s="20">
        <f>SUM(D5:D64)</f>
        <v/>
      </c>
      <c r="E66" s="20">
        <f>SUM(E5:E64)</f>
        <v/>
      </c>
      <c r="F66" s="20">
        <f>SUM(F5:F64)</f>
        <v/>
      </c>
      <c r="G66" s="20">
        <f>SUM(G5:G64)</f>
        <v/>
      </c>
      <c r="H66" s="20">
        <f>SUM(H5:H64)</f>
        <v/>
      </c>
      <c r="I66" s="20">
        <f>SUM(I5:I64)</f>
        <v/>
      </c>
      <c r="J66" s="20">
        <f>SUM(J5:J64)</f>
        <v/>
      </c>
      <c r="K66" s="20">
        <f>SUM(K5:K64)</f>
        <v/>
      </c>
      <c r="L66" s="20">
        <f>SUM(L5:L64)</f>
        <v/>
      </c>
      <c r="M66" s="20">
        <f>SUM(M5:M64)</f>
        <v/>
      </c>
      <c r="N66" s="20">
        <f>SUM(N5:N64)</f>
        <v/>
      </c>
      <c r="O66" s="20">
        <f>SUM(O5:O64)</f>
        <v/>
      </c>
    </row>
    <row r="67">
      <c r="A67" s="5" t="inlineStr">
        <is>
          <t>Biggest month</t>
        </is>
      </c>
      <c r="C67" s="20">
        <f>MAX(C66:N66)</f>
        <v/>
      </c>
      <c r="D67" s="24">
        <f>INDEX(C4:N4,MATCH(C67,C66:N66,0))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/>
  <conditionalFormatting sqref="C5:N64">
    <cfRule type="expression" priority="1" dxfId="4">
      <formula>C5&gt;0</formula>
    </cfRule>
  </conditionalFormatting>
  <printOptions horizontalCentered="1"/>
  <pageMargins left="0.4" right="0.4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2026-10-12T15:51:31Z</dcterms:created>
  <dcterms:modified xmlns:dcterms="http://purl.org/dc/terms/" xmlns:xsi="http://www.w3.org/2001/XMLSchema-instance" xsi:type="dcterms:W3CDTF">2026-10-12T15:51:31Z</dcterms:modified>
</cp:coreProperties>
</file>